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defaultThemeVersion="124226"/>
  <mc:AlternateContent xmlns:mc="http://schemas.openxmlformats.org/markup-compatibility/2006">
    <mc:Choice Requires="x15">
      <x15ac:absPath xmlns:x15ac="http://schemas.microsoft.com/office/spreadsheetml/2010/11/ac" url="https://jmbdomain-my.sharepoint.com/personal/lizlambert_fssu_ie/Documents/Documents/"/>
    </mc:Choice>
  </mc:AlternateContent>
  <xr:revisionPtr revIDLastSave="14" documentId="8_{E41BFC99-C579-4A39-9D72-1052B5068F1C}" xr6:coauthVersionLast="43" xr6:coauthVersionMax="43" xr10:uidLastSave="{D707CBB5-4E31-4B24-A9AA-AADE4F4C76FC}"/>
  <bookViews>
    <workbookView xWindow="-120" yWindow="-120" windowWidth="29040" windowHeight="15840" tabRatio="864" xr2:uid="{00000000-000D-0000-FFFF-FFFF00000000}"/>
  </bookViews>
  <sheets>
    <sheet name="Budget Template Steps" sheetId="7" r:id="rId1"/>
    <sheet name="1a.Budget Grant Calculation" sheetId="4" r:id="rId2"/>
    <sheet name="1b. Grants-Covid -19" sheetId="8" r:id="rId3"/>
    <sheet name="2. Income &amp; Expenditure Budget" sheetId="1" r:id="rId4"/>
    <sheet name="3. Opening Bank  Position" sheetId="2" r:id="rId5"/>
    <sheet name="4. Estimated  Bank Cashflow" sheetId="3" r:id="rId6"/>
    <sheet name="5. Capital Budget" sheetId="5" r:id="rId7"/>
    <sheet name="6. Monthly Cashflow " sheetId="6" r:id="rId8"/>
    <sheet name="7. Sage 50 Import " sheetId="9" r:id="rId9"/>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1" i="9" l="1"/>
  <c r="C13" i="9" l="1"/>
  <c r="C17" i="9"/>
  <c r="C19" i="9"/>
  <c r="C20" i="9"/>
  <c r="C25" i="9"/>
  <c r="C28" i="9"/>
  <c r="C29" i="9"/>
  <c r="C30" i="9"/>
  <c r="C31" i="9"/>
  <c r="C32" i="9"/>
  <c r="C33" i="9"/>
  <c r="C37" i="9"/>
  <c r="C38" i="9"/>
  <c r="C39" i="9"/>
  <c r="C40" i="9"/>
  <c r="C42" i="9"/>
  <c r="C43" i="9"/>
  <c r="C45" i="9"/>
  <c r="C46" i="9"/>
  <c r="C47" i="9"/>
  <c r="C48" i="9"/>
  <c r="C49" i="9"/>
  <c r="C51" i="9"/>
  <c r="C52" i="9"/>
  <c r="C53" i="9"/>
  <c r="C54" i="9"/>
  <c r="C55" i="9"/>
  <c r="C56" i="9"/>
  <c r="C57" i="9"/>
  <c r="C58" i="9"/>
  <c r="C59" i="9"/>
  <c r="C60" i="9"/>
  <c r="C61" i="9"/>
  <c r="C62" i="9"/>
  <c r="C63" i="9"/>
  <c r="C64" i="9"/>
  <c r="C65" i="9"/>
  <c r="C66" i="9"/>
  <c r="C67" i="9"/>
  <c r="C68" i="9"/>
  <c r="C69" i="9"/>
  <c r="C70" i="9"/>
  <c r="C71" i="9"/>
  <c r="C72" i="9"/>
  <c r="C73" i="9"/>
  <c r="C74" i="9"/>
  <c r="C75" i="9"/>
  <c r="C76" i="9"/>
  <c r="C77" i="9"/>
  <c r="C78" i="9"/>
  <c r="C80" i="9"/>
  <c r="C81" i="9"/>
  <c r="C82" i="9"/>
  <c r="C83" i="9"/>
  <c r="C84" i="9"/>
  <c r="C85" i="9"/>
  <c r="C86" i="9"/>
  <c r="C87" i="9"/>
  <c r="C88" i="9"/>
  <c r="C89" i="9"/>
  <c r="C91" i="9"/>
  <c r="C93" i="9"/>
  <c r="C94" i="9"/>
  <c r="C95" i="9"/>
  <c r="C96" i="9"/>
  <c r="C97" i="9"/>
  <c r="C98" i="9"/>
  <c r="C99" i="9"/>
  <c r="C100" i="9"/>
  <c r="C103" i="9"/>
  <c r="C104" i="9"/>
  <c r="C105" i="9"/>
  <c r="C106" i="9"/>
  <c r="C109" i="9"/>
  <c r="C110" i="9"/>
  <c r="C112" i="9"/>
  <c r="C113" i="9"/>
  <c r="C114" i="9"/>
  <c r="C115" i="9"/>
  <c r="C116" i="9"/>
  <c r="C117" i="9"/>
  <c r="C118" i="9"/>
  <c r="C119" i="9"/>
  <c r="C120" i="9"/>
  <c r="C121" i="9"/>
  <c r="C122" i="9"/>
  <c r="C123" i="9"/>
  <c r="C124" i="9"/>
  <c r="C125" i="9"/>
  <c r="C126" i="9"/>
  <c r="C127" i="9"/>
  <c r="C128" i="9"/>
  <c r="C129" i="9"/>
  <c r="C130" i="9"/>
  <c r="C131" i="9"/>
  <c r="C132" i="9"/>
  <c r="C133" i="9"/>
  <c r="C134" i="9"/>
  <c r="C135" i="9"/>
  <c r="C136" i="9"/>
  <c r="C137" i="9"/>
  <c r="C138" i="9"/>
  <c r="C140" i="9"/>
  <c r="C141" i="9"/>
  <c r="C142" i="9"/>
  <c r="C143" i="9"/>
  <c r="C144" i="9"/>
  <c r="C145" i="9"/>
  <c r="C146" i="9"/>
  <c r="C147" i="9"/>
  <c r="C148" i="9"/>
  <c r="C149" i="9"/>
  <c r="C150" i="9"/>
  <c r="C151" i="9"/>
  <c r="C152" i="9"/>
  <c r="C153" i="9"/>
  <c r="C154" i="9"/>
  <c r="C155" i="9"/>
  <c r="C156" i="9"/>
  <c r="C157" i="9"/>
  <c r="C158" i="9"/>
  <c r="C159" i="9"/>
  <c r="C160" i="9"/>
  <c r="C161" i="9"/>
  <c r="C162" i="9"/>
  <c r="C163" i="9"/>
  <c r="C165" i="9"/>
  <c r="C166" i="9"/>
  <c r="C167" i="9"/>
  <c r="C169" i="9"/>
  <c r="C170" i="9"/>
  <c r="C172" i="9"/>
  <c r="C173" i="9"/>
  <c r="C174" i="9"/>
  <c r="C175" i="9"/>
  <c r="C176" i="9"/>
  <c r="C178" i="9"/>
  <c r="C179" i="9"/>
  <c r="C180" i="9"/>
  <c r="C181" i="9"/>
  <c r="C182" i="9"/>
  <c r="C183" i="9"/>
  <c r="C185" i="9"/>
  <c r="C186" i="9"/>
  <c r="C187" i="9"/>
  <c r="C188" i="9"/>
  <c r="C189" i="9"/>
  <c r="C194" i="9"/>
  <c r="C196" i="9"/>
  <c r="C197" i="9"/>
  <c r="C198" i="9"/>
  <c r="C200" i="9"/>
  <c r="C201" i="9"/>
  <c r="D201" i="9" l="1"/>
  <c r="D200" i="9"/>
  <c r="D198" i="9"/>
  <c r="D197" i="9"/>
  <c r="D196" i="9"/>
  <c r="D194" i="9"/>
  <c r="D189" i="9"/>
  <c r="D188" i="9"/>
  <c r="D187" i="9"/>
  <c r="D186" i="9"/>
  <c r="D185" i="9"/>
  <c r="D183" i="9"/>
  <c r="D182" i="9"/>
  <c r="D181" i="9"/>
  <c r="D180" i="9"/>
  <c r="D179" i="9"/>
  <c r="D178" i="9"/>
  <c r="D176" i="9"/>
  <c r="D175" i="9"/>
  <c r="D174" i="9"/>
  <c r="D173" i="9"/>
  <c r="D172" i="9"/>
  <c r="D170" i="9"/>
  <c r="D169" i="9"/>
  <c r="D167" i="9"/>
  <c r="D166" i="9"/>
  <c r="D165" i="9"/>
  <c r="D163" i="9"/>
  <c r="D162" i="9"/>
  <c r="D161" i="9"/>
  <c r="D160" i="9"/>
  <c r="D159" i="9"/>
  <c r="D158" i="9"/>
  <c r="D157" i="9"/>
  <c r="D156" i="9"/>
  <c r="D155" i="9"/>
  <c r="D154" i="9"/>
  <c r="D153" i="9"/>
  <c r="D152" i="9"/>
  <c r="D151" i="9"/>
  <c r="D150" i="9"/>
  <c r="D149" i="9"/>
  <c r="D148" i="9"/>
  <c r="D147" i="9"/>
  <c r="D146" i="9"/>
  <c r="D145" i="9"/>
  <c r="D144" i="9"/>
  <c r="D143" i="9"/>
  <c r="D142" i="9"/>
  <c r="D141" i="9"/>
  <c r="D140" i="9"/>
  <c r="D138" i="9"/>
  <c r="D137" i="9"/>
  <c r="D136" i="9"/>
  <c r="D135" i="9"/>
  <c r="D134" i="9"/>
  <c r="D133" i="9"/>
  <c r="D132" i="9"/>
  <c r="D131" i="9"/>
  <c r="D130" i="9"/>
  <c r="D129" i="9"/>
  <c r="D128" i="9"/>
  <c r="D127" i="9"/>
  <c r="D126" i="9"/>
  <c r="D125" i="9"/>
  <c r="D124" i="9"/>
  <c r="D123" i="9"/>
  <c r="D122" i="9"/>
  <c r="D121" i="9"/>
  <c r="D120" i="9"/>
  <c r="D119" i="9"/>
  <c r="D118" i="9"/>
  <c r="D117" i="9"/>
  <c r="D116" i="9"/>
  <c r="D115" i="9"/>
  <c r="D114" i="9"/>
  <c r="D113" i="9"/>
  <c r="D112" i="9"/>
  <c r="D110" i="9"/>
  <c r="D109" i="9"/>
  <c r="D106" i="9"/>
  <c r="D105" i="9"/>
  <c r="D104" i="9"/>
  <c r="D103" i="9"/>
  <c r="D100" i="9"/>
  <c r="D99" i="9"/>
  <c r="D98" i="9"/>
  <c r="D97" i="9"/>
  <c r="D96" i="9"/>
  <c r="D95" i="9"/>
  <c r="D94" i="9"/>
  <c r="D93" i="9"/>
  <c r="D91" i="9"/>
  <c r="D89" i="9"/>
  <c r="D88" i="9"/>
  <c r="D87" i="9"/>
  <c r="D86" i="9"/>
  <c r="D85" i="9"/>
  <c r="D84" i="9"/>
  <c r="D83" i="9"/>
  <c r="D82" i="9"/>
  <c r="D81" i="9"/>
  <c r="D80" i="9"/>
  <c r="D78" i="9"/>
  <c r="D77" i="9"/>
  <c r="D76" i="9"/>
  <c r="D75" i="9"/>
  <c r="D74" i="9"/>
  <c r="D73" i="9"/>
  <c r="D72" i="9"/>
  <c r="D71" i="9"/>
  <c r="D70" i="9"/>
  <c r="D69" i="9"/>
  <c r="D68" i="9"/>
  <c r="D67" i="9"/>
  <c r="D66" i="9"/>
  <c r="D65" i="9"/>
  <c r="D64" i="9"/>
  <c r="D63" i="9"/>
  <c r="D62" i="9"/>
  <c r="D61" i="9"/>
  <c r="D60" i="9"/>
  <c r="D59" i="9"/>
  <c r="D58" i="9"/>
  <c r="D57" i="9"/>
  <c r="D56" i="9"/>
  <c r="D55" i="9"/>
  <c r="D54" i="9"/>
  <c r="D53" i="9"/>
  <c r="D52" i="9"/>
  <c r="D51" i="9"/>
  <c r="D49" i="9"/>
  <c r="D48" i="9"/>
  <c r="D47" i="9"/>
  <c r="D46" i="9"/>
  <c r="D45" i="9"/>
  <c r="D43" i="9"/>
  <c r="D42" i="9"/>
  <c r="D40" i="9"/>
  <c r="D39" i="9"/>
  <c r="D38" i="9"/>
  <c r="D37" i="9"/>
  <c r="D33" i="9"/>
  <c r="D32" i="9"/>
  <c r="D31" i="9"/>
  <c r="D30" i="9"/>
  <c r="D29" i="9"/>
  <c r="D28" i="9"/>
  <c r="D25" i="9"/>
  <c r="D20" i="9"/>
  <c r="D19" i="9"/>
  <c r="D17" i="9"/>
  <c r="D13" i="9"/>
  <c r="A5" i="5" l="1"/>
  <c r="G27" i="5"/>
  <c r="G15" i="5"/>
  <c r="G29" i="5" s="1"/>
  <c r="G37" i="4" l="1"/>
  <c r="F233" i="1"/>
  <c r="F92" i="1"/>
  <c r="C90" i="9" s="1"/>
  <c r="D90" i="9" s="1"/>
  <c r="F81" i="1"/>
  <c r="C79" i="9" s="1"/>
  <c r="D79" i="9" s="1"/>
  <c r="F52" i="1"/>
  <c r="C50" i="9" s="1"/>
  <c r="D50" i="9" s="1"/>
  <c r="F109" i="1"/>
  <c r="C107" i="9" s="1"/>
  <c r="D107" i="9" s="1"/>
  <c r="F186" i="1"/>
  <c r="C184" i="9" s="1"/>
  <c r="D184" i="9" s="1"/>
  <c r="F179" i="1"/>
  <c r="C177" i="9" s="1"/>
  <c r="D177" i="9" s="1"/>
  <c r="F104" i="1"/>
  <c r="C102" i="9" s="1"/>
  <c r="D102" i="9" s="1"/>
  <c r="F145" i="6"/>
  <c r="F192" i="1"/>
  <c r="C190" i="9" s="1"/>
  <c r="D190" i="9" s="1"/>
  <c r="E18" i="8"/>
  <c r="D18" i="8"/>
  <c r="F182" i="6" l="1"/>
  <c r="F170" i="6"/>
  <c r="F151" i="6"/>
  <c r="F158" i="6"/>
  <c r="F116" i="6"/>
  <c r="F127" i="6"/>
  <c r="F137" i="6"/>
  <c r="F106" i="6"/>
  <c r="F105" i="6"/>
  <c r="F101" i="6"/>
  <c r="F63" i="6"/>
  <c r="F57" i="6"/>
  <c r="F38" i="6"/>
  <c r="F15" i="6"/>
  <c r="F13" i="6"/>
  <c r="F110" i="1"/>
  <c r="C108" i="9" s="1"/>
  <c r="D108" i="9" s="1"/>
  <c r="F173" i="1" l="1"/>
  <c r="C171" i="9" s="1"/>
  <c r="D171" i="9" s="1"/>
  <c r="F170" i="1"/>
  <c r="C168" i="9" s="1"/>
  <c r="D168" i="9" s="1"/>
  <c r="F201" i="1"/>
  <c r="C199" i="9" l="1"/>
  <c r="D199" i="9" s="1"/>
  <c r="F225" i="1"/>
  <c r="F194" i="6"/>
  <c r="F189" i="6" l="1"/>
  <c r="H190" i="6"/>
  <c r="I190" i="6"/>
  <c r="J190" i="6"/>
  <c r="K190" i="6"/>
  <c r="L190" i="6"/>
  <c r="M190" i="6"/>
  <c r="N190" i="6"/>
  <c r="O190" i="6"/>
  <c r="P190" i="6"/>
  <c r="Q190" i="6"/>
  <c r="R190" i="6"/>
  <c r="G190" i="6"/>
  <c r="F180" i="6"/>
  <c r="F166" i="6"/>
  <c r="F163" i="6"/>
  <c r="F164" i="6"/>
  <c r="F150" i="6"/>
  <c r="F100" i="6"/>
  <c r="F96" i="6"/>
  <c r="F104" i="6"/>
  <c r="F27" i="6"/>
  <c r="F33" i="6"/>
  <c r="F34" i="6"/>
  <c r="F35" i="6"/>
  <c r="F36" i="6"/>
  <c r="F25" i="6"/>
  <c r="B5" i="8" l="1"/>
  <c r="B4" i="8"/>
  <c r="A2" i="8"/>
  <c r="A3" i="1"/>
  <c r="E20" i="8"/>
  <c r="D19" i="8" l="1"/>
  <c r="F19" i="8" s="1"/>
  <c r="F37" i="1" s="1"/>
  <c r="C35" i="9" s="1"/>
  <c r="D35" i="9" s="1"/>
  <c r="D20" i="8"/>
  <c r="F20" i="8" s="1"/>
  <c r="F38" i="1" s="1"/>
  <c r="C36" i="9" s="1"/>
  <c r="D36" i="9" s="1"/>
  <c r="F14" i="8"/>
  <c r="F31" i="6" l="1"/>
  <c r="F194" i="1"/>
  <c r="C192" i="9" s="1"/>
  <c r="D192" i="9" s="1"/>
  <c r="F29" i="6"/>
  <c r="F195" i="1"/>
  <c r="C193" i="9" s="1"/>
  <c r="D193" i="9" s="1"/>
  <c r="F32" i="6"/>
  <c r="F18" i="8"/>
  <c r="F36" i="1" s="1"/>
  <c r="C34" i="9" s="1"/>
  <c r="D34" i="9" s="1"/>
  <c r="F187" i="6" l="1"/>
  <c r="F188" i="6"/>
  <c r="F185" i="6"/>
  <c r="F30" i="6"/>
  <c r="F193" i="1"/>
  <c r="C191" i="9" s="1"/>
  <c r="D191" i="9" s="1"/>
  <c r="F28" i="6"/>
  <c r="A2" i="3"/>
  <c r="A3" i="2"/>
  <c r="F197" i="1" l="1"/>
  <c r="C195" i="9" s="1"/>
  <c r="D195" i="9" s="1"/>
  <c r="F186" i="6"/>
  <c r="F173" i="6"/>
  <c r="R159" i="6"/>
  <c r="H159" i="6"/>
  <c r="I159" i="6"/>
  <c r="J159" i="6"/>
  <c r="K159" i="6"/>
  <c r="L159" i="6"/>
  <c r="M159" i="6"/>
  <c r="N159" i="6"/>
  <c r="O159" i="6"/>
  <c r="P159" i="6"/>
  <c r="Q159" i="6"/>
  <c r="G159" i="6"/>
  <c r="F162" i="6"/>
  <c r="F222" i="6" l="1"/>
  <c r="F223" i="6"/>
  <c r="F224" i="6"/>
  <c r="F225" i="6"/>
  <c r="F221" i="6"/>
  <c r="F195" i="6"/>
  <c r="F196" i="6"/>
  <c r="F197" i="6"/>
  <c r="F198" i="6"/>
  <c r="F199" i="6"/>
  <c r="F200" i="6"/>
  <c r="F201" i="6"/>
  <c r="F202" i="6"/>
  <c r="F203" i="6"/>
  <c r="F204" i="6"/>
  <c r="F205" i="6"/>
  <c r="F206" i="6"/>
  <c r="F207" i="6"/>
  <c r="F208" i="6"/>
  <c r="F209" i="6"/>
  <c r="F210" i="6"/>
  <c r="F211" i="6"/>
  <c r="F212" i="6"/>
  <c r="F213" i="6"/>
  <c r="F214" i="6"/>
  <c r="F215" i="6"/>
  <c r="F216" i="6"/>
  <c r="F217" i="6"/>
  <c r="F193" i="6"/>
  <c r="F165" i="6"/>
  <c r="F167" i="6"/>
  <c r="F168" i="6"/>
  <c r="F169" i="6"/>
  <c r="F171" i="6"/>
  <c r="F172" i="6"/>
  <c r="F174" i="6"/>
  <c r="F175" i="6"/>
  <c r="F176" i="6"/>
  <c r="F177" i="6"/>
  <c r="F178" i="6"/>
  <c r="F179" i="6"/>
  <c r="F181" i="6"/>
  <c r="F183" i="6"/>
  <c r="F184" i="6"/>
  <c r="F111" i="6"/>
  <c r="F112" i="6"/>
  <c r="F113" i="6"/>
  <c r="F114" i="6"/>
  <c r="F115" i="6"/>
  <c r="F117" i="6"/>
  <c r="F118" i="6"/>
  <c r="F119" i="6"/>
  <c r="F120" i="6"/>
  <c r="F121" i="6"/>
  <c r="F122" i="6"/>
  <c r="F123" i="6"/>
  <c r="F124" i="6"/>
  <c r="F125" i="6"/>
  <c r="F126" i="6"/>
  <c r="F128" i="6"/>
  <c r="F129" i="6"/>
  <c r="F130" i="6"/>
  <c r="F131" i="6"/>
  <c r="F132" i="6"/>
  <c r="F133" i="6"/>
  <c r="F134" i="6"/>
  <c r="F136" i="6"/>
  <c r="F138" i="6"/>
  <c r="F139" i="6"/>
  <c r="F140" i="6"/>
  <c r="F141" i="6"/>
  <c r="F142" i="6"/>
  <c r="F143" i="6"/>
  <c r="F144" i="6"/>
  <c r="F146" i="6"/>
  <c r="F147" i="6"/>
  <c r="F148" i="6"/>
  <c r="F149" i="6"/>
  <c r="F152" i="6"/>
  <c r="F153" i="6"/>
  <c r="F154" i="6"/>
  <c r="F155" i="6"/>
  <c r="F156" i="6"/>
  <c r="F157" i="6"/>
  <c r="F110" i="6"/>
  <c r="F95" i="6"/>
  <c r="F98" i="6"/>
  <c r="F99" i="6"/>
  <c r="F102" i="6"/>
  <c r="F103" i="6"/>
  <c r="F94" i="6"/>
  <c r="F79" i="6"/>
  <c r="F80" i="6"/>
  <c r="F81" i="6"/>
  <c r="F82" i="6"/>
  <c r="F83" i="6"/>
  <c r="F84" i="6"/>
  <c r="F85" i="6"/>
  <c r="F78" i="6"/>
  <c r="F50" i="6"/>
  <c r="F51" i="6"/>
  <c r="F52" i="6"/>
  <c r="F53" i="6"/>
  <c r="F54" i="6"/>
  <c r="F55" i="6"/>
  <c r="F56" i="6"/>
  <c r="F58" i="6"/>
  <c r="F59" i="6"/>
  <c r="F60" i="6"/>
  <c r="F61" i="6"/>
  <c r="F62" i="6"/>
  <c r="F64" i="6"/>
  <c r="F65" i="6"/>
  <c r="F66" i="6"/>
  <c r="F67" i="6"/>
  <c r="F68" i="6"/>
  <c r="F69" i="6"/>
  <c r="F70" i="6"/>
  <c r="F71" i="6"/>
  <c r="F72" i="6"/>
  <c r="F73" i="6"/>
  <c r="F74" i="6"/>
  <c r="F49" i="6"/>
  <c r="F42" i="6"/>
  <c r="F43" i="6"/>
  <c r="F44" i="6"/>
  <c r="F45" i="6"/>
  <c r="F41" i="6"/>
  <c r="G107" i="6"/>
  <c r="H107" i="6"/>
  <c r="I107" i="6"/>
  <c r="J107" i="6"/>
  <c r="K107" i="6"/>
  <c r="L107" i="6"/>
  <c r="M107" i="6"/>
  <c r="N107" i="6"/>
  <c r="O107" i="6"/>
  <c r="P107" i="6"/>
  <c r="Q107" i="6"/>
  <c r="R107" i="6"/>
  <c r="G86" i="6"/>
  <c r="H86" i="6"/>
  <c r="I86" i="6"/>
  <c r="J86" i="6"/>
  <c r="K86" i="6"/>
  <c r="L86" i="6"/>
  <c r="M86" i="6"/>
  <c r="N86" i="6"/>
  <c r="O86" i="6"/>
  <c r="P86" i="6"/>
  <c r="Q86" i="6"/>
  <c r="R86" i="6"/>
  <c r="G75" i="6"/>
  <c r="H75" i="6"/>
  <c r="I75" i="6"/>
  <c r="J75" i="6"/>
  <c r="K75" i="6"/>
  <c r="L75" i="6"/>
  <c r="M75" i="6"/>
  <c r="N75" i="6"/>
  <c r="O75" i="6"/>
  <c r="P75" i="6"/>
  <c r="Q75" i="6"/>
  <c r="R75" i="6"/>
  <c r="G46" i="6"/>
  <c r="H46" i="6"/>
  <c r="I46" i="6"/>
  <c r="J46" i="6"/>
  <c r="K46" i="6"/>
  <c r="L46" i="6"/>
  <c r="M46" i="6"/>
  <c r="N46" i="6"/>
  <c r="O46" i="6"/>
  <c r="P46" i="6"/>
  <c r="Q46" i="6"/>
  <c r="R46" i="6"/>
  <c r="H40" i="6"/>
  <c r="I40" i="6"/>
  <c r="J40" i="6"/>
  <c r="K40" i="6"/>
  <c r="L40" i="6"/>
  <c r="M40" i="6"/>
  <c r="N40" i="6"/>
  <c r="O40" i="6"/>
  <c r="P40" i="6"/>
  <c r="Q40" i="6"/>
  <c r="R40" i="6"/>
  <c r="G40" i="6"/>
  <c r="F9" i="6"/>
  <c r="F16" i="6"/>
  <c r="F21" i="6"/>
  <c r="F24" i="6"/>
  <c r="F26" i="6"/>
  <c r="F39" i="6"/>
  <c r="F34" i="4"/>
  <c r="F33" i="4"/>
  <c r="A2" i="5"/>
  <c r="B56" i="4"/>
  <c r="F56" i="4" s="1"/>
  <c r="B53" i="4"/>
  <c r="G53" i="4" s="1"/>
  <c r="F25" i="1" s="1"/>
  <c r="C23" i="9" s="1"/>
  <c r="D23" i="9" s="1"/>
  <c r="B51" i="4"/>
  <c r="G51" i="4" s="1"/>
  <c r="F29" i="1" s="1"/>
  <c r="C27" i="9" s="1"/>
  <c r="D27" i="9" s="1"/>
  <c r="F40" i="4"/>
  <c r="F39" i="4"/>
  <c r="F20" i="1"/>
  <c r="C18" i="9" s="1"/>
  <c r="D18" i="9" s="1"/>
  <c r="G226" i="6"/>
  <c r="H226" i="6"/>
  <c r="I226" i="6"/>
  <c r="J226" i="6"/>
  <c r="K226" i="6"/>
  <c r="L226" i="6"/>
  <c r="M226" i="6"/>
  <c r="N226" i="6"/>
  <c r="O226" i="6"/>
  <c r="P226" i="6"/>
  <c r="Q226" i="6"/>
  <c r="R226" i="6"/>
  <c r="G218" i="6"/>
  <c r="H218" i="6"/>
  <c r="I218" i="6"/>
  <c r="J218" i="6"/>
  <c r="K218" i="6"/>
  <c r="L218" i="6"/>
  <c r="M218" i="6"/>
  <c r="N218" i="6"/>
  <c r="O218" i="6"/>
  <c r="P218" i="6"/>
  <c r="Q218" i="6"/>
  <c r="R218" i="6"/>
  <c r="A2" i="6"/>
  <c r="A1" i="6"/>
  <c r="B6" i="1"/>
  <c r="B5" i="1"/>
  <c r="A4" i="5"/>
  <c r="A5" i="3"/>
  <c r="A4" i="3"/>
  <c r="A5" i="2"/>
  <c r="A4" i="2"/>
  <c r="B57" i="4"/>
  <c r="F57" i="4" s="1"/>
  <c r="E22" i="2"/>
  <c r="F47" i="4"/>
  <c r="F46" i="4"/>
  <c r="F43" i="4"/>
  <c r="F42" i="4"/>
  <c r="B62" i="4"/>
  <c r="G62" i="4" s="1"/>
  <c r="B58" i="4"/>
  <c r="G58" i="4" s="1"/>
  <c r="F23" i="1" s="1"/>
  <c r="C21" i="9" s="1"/>
  <c r="D21" i="9" s="1"/>
  <c r="B61" i="4"/>
  <c r="G61" i="4" s="1"/>
  <c r="B60" i="4"/>
  <c r="G60" i="4" s="1"/>
  <c r="B54" i="4"/>
  <c r="B52" i="4"/>
  <c r="G52" i="4" s="1"/>
  <c r="F24" i="1" s="1"/>
  <c r="C22" i="9" s="1"/>
  <c r="D22" i="9" s="1"/>
  <c r="E16" i="2"/>
  <c r="E11" i="2"/>
  <c r="G63" i="4" l="1"/>
  <c r="F23" i="6"/>
  <c r="F141" i="1"/>
  <c r="F19" i="6"/>
  <c r="F18" i="6"/>
  <c r="F17" i="6"/>
  <c r="F35" i="4"/>
  <c r="G35" i="4" s="1"/>
  <c r="F14" i="1" s="1"/>
  <c r="C12" i="9" s="1"/>
  <c r="D12" i="9" s="1"/>
  <c r="G40" i="4"/>
  <c r="F16" i="1" s="1"/>
  <c r="C14" i="9" s="1"/>
  <c r="D14" i="9" s="1"/>
  <c r="F190" i="6"/>
  <c r="E23" i="2"/>
  <c r="B7" i="3" s="1"/>
  <c r="F14" i="6"/>
  <c r="G54" i="4"/>
  <c r="F26" i="1" s="1"/>
  <c r="C24" i="9" s="1"/>
  <c r="D24" i="9" s="1"/>
  <c r="F43" i="1"/>
  <c r="C41" i="9" s="1"/>
  <c r="D41" i="9" s="1"/>
  <c r="F44" i="4"/>
  <c r="G44" i="4" s="1"/>
  <c r="F17" i="1" s="1"/>
  <c r="C15" i="9" s="1"/>
  <c r="D15" i="9" s="1"/>
  <c r="G57" i="4"/>
  <c r="F28" i="1" s="1"/>
  <c r="F48" i="4"/>
  <c r="G48" i="4" s="1"/>
  <c r="F18" i="1" s="1"/>
  <c r="C16" i="9" s="1"/>
  <c r="D16" i="9" s="1"/>
  <c r="N228" i="6"/>
  <c r="N230" i="6" s="1"/>
  <c r="F86" i="6"/>
  <c r="F75" i="6"/>
  <c r="F218" i="6"/>
  <c r="F46" i="6"/>
  <c r="F226" i="6"/>
  <c r="Q228" i="6"/>
  <c r="Q230" i="6" s="1"/>
  <c r="M228" i="6"/>
  <c r="M230" i="6" s="1"/>
  <c r="I228" i="6"/>
  <c r="I230" i="6" s="1"/>
  <c r="R228" i="6"/>
  <c r="R230" i="6" s="1"/>
  <c r="J228" i="6"/>
  <c r="J230" i="6" s="1"/>
  <c r="P228" i="6"/>
  <c r="P230" i="6" s="1"/>
  <c r="L228" i="6"/>
  <c r="L230" i="6" s="1"/>
  <c r="H228" i="6"/>
  <c r="H230" i="6" s="1"/>
  <c r="O228" i="6"/>
  <c r="O230" i="6" s="1"/>
  <c r="K228" i="6"/>
  <c r="K230" i="6" s="1"/>
  <c r="G228" i="6"/>
  <c r="G230" i="6" s="1"/>
  <c r="Q88" i="6"/>
  <c r="M88" i="6"/>
  <c r="I88" i="6"/>
  <c r="R88" i="6"/>
  <c r="J88" i="6"/>
  <c r="P88" i="6"/>
  <c r="L88" i="6"/>
  <c r="H88" i="6"/>
  <c r="N88" i="6"/>
  <c r="O88" i="6"/>
  <c r="K88" i="6"/>
  <c r="G88" i="6"/>
  <c r="F46" i="1" l="1"/>
  <c r="C26" i="9"/>
  <c r="D26" i="9" s="1"/>
  <c r="C139" i="9"/>
  <c r="D139" i="9" s="1"/>
  <c r="F166" i="1"/>
  <c r="C164" i="9" s="1"/>
  <c r="D164" i="9" s="1"/>
  <c r="F103" i="1"/>
  <c r="C101" i="9" s="1"/>
  <c r="D101" i="9" s="1"/>
  <c r="F11" i="6"/>
  <c r="F12" i="6"/>
  <c r="F20" i="6"/>
  <c r="F10" i="6"/>
  <c r="F37" i="6"/>
  <c r="F8" i="6"/>
  <c r="F135" i="6"/>
  <c r="F159" i="6" s="1"/>
  <c r="J232" i="6"/>
  <c r="Q232" i="6"/>
  <c r="F22" i="6"/>
  <c r="F97" i="6"/>
  <c r="F107" i="6" s="1"/>
  <c r="H232" i="6"/>
  <c r="R232" i="6"/>
  <c r="M232" i="6"/>
  <c r="G64" i="4"/>
  <c r="G232" i="6"/>
  <c r="K232" i="6"/>
  <c r="L232" i="6"/>
  <c r="I232" i="6"/>
  <c r="O232" i="6"/>
  <c r="P232" i="6"/>
  <c r="N232" i="6"/>
  <c r="F94" i="1" l="1"/>
  <c r="C92" i="9" s="1"/>
  <c r="D92" i="9" s="1"/>
  <c r="C44" i="9"/>
  <c r="D44" i="9" s="1"/>
  <c r="F113" i="1"/>
  <c r="C111" i="9" s="1"/>
  <c r="D111" i="9" s="1"/>
  <c r="F40" i="6"/>
  <c r="F88" i="6" s="1"/>
  <c r="F228" i="6"/>
  <c r="F230" i="6" s="1"/>
  <c r="B9" i="3" l="1"/>
  <c r="F235" i="1"/>
  <c r="F237" i="1" s="1"/>
  <c r="F232" i="6"/>
  <c r="F239" i="1" l="1"/>
  <c r="B11" i="3"/>
  <c r="B13" i="3" s="1"/>
</calcChain>
</file>

<file path=xl/sharedStrings.xml><?xml version="1.0" encoding="utf-8"?>
<sst xmlns="http://schemas.openxmlformats.org/spreadsheetml/2006/main" count="836" uniqueCount="444">
  <si>
    <t>INCOME</t>
  </si>
  <si>
    <t>Department of Education Income</t>
  </si>
  <si>
    <t>Capitation</t>
  </si>
  <si>
    <t>Secretarial Grant</t>
  </si>
  <si>
    <t>Caretaker Grant</t>
  </si>
  <si>
    <t>Grant for Traveller Students</t>
  </si>
  <si>
    <t>Book Rental</t>
  </si>
  <si>
    <t>Canteen Income</t>
  </si>
  <si>
    <t>Tuck Shop Income</t>
  </si>
  <si>
    <t>Bus Income</t>
  </si>
  <si>
    <t>Other Income</t>
  </si>
  <si>
    <t>Bank Interest Received</t>
  </si>
  <si>
    <t>TOTAL INCOME</t>
  </si>
  <si>
    <t>EXPENDITURE</t>
  </si>
  <si>
    <t>Teaching Aids</t>
  </si>
  <si>
    <t>Career Guidance</t>
  </si>
  <si>
    <t>Bus Hire</t>
  </si>
  <si>
    <t>Other Education Expenses</t>
  </si>
  <si>
    <t>Caretakers Wages</t>
  </si>
  <si>
    <t>Cleaners Wages</t>
  </si>
  <si>
    <t>Contract Cleaners</t>
  </si>
  <si>
    <t>Cleaning Materials</t>
  </si>
  <si>
    <t>Repairs - Buildings &amp; Grounds</t>
  </si>
  <si>
    <t>Repairs - Furniture, Fittings, Equipment</t>
  </si>
  <si>
    <t>Security</t>
  </si>
  <si>
    <t>Insurance</t>
  </si>
  <si>
    <t>Heating</t>
  </si>
  <si>
    <t>Light and Power</t>
  </si>
  <si>
    <t>Secretarial Wages</t>
  </si>
  <si>
    <t>Staff Recruitment</t>
  </si>
  <si>
    <t>Advertising/Public Relations</t>
  </si>
  <si>
    <t>Other Professional Fees</t>
  </si>
  <si>
    <t>Travel &amp; Subsistence</t>
  </si>
  <si>
    <t>Principals Expenses</t>
  </si>
  <si>
    <t>Staff Room Expenses</t>
  </si>
  <si>
    <t>Other Admin. Expenses</t>
  </si>
  <si>
    <t>Bank Interest Paid</t>
  </si>
  <si>
    <t>Bank Charges</t>
  </si>
  <si>
    <t>Contingency Spend 5%</t>
  </si>
  <si>
    <t>Cash at Bank</t>
  </si>
  <si>
    <t xml:space="preserve">Current Account </t>
  </si>
  <si>
    <t>Deposit Account</t>
  </si>
  <si>
    <t>Other Accounts</t>
  </si>
  <si>
    <t>Debtors</t>
  </si>
  <si>
    <t>Creditors</t>
  </si>
  <si>
    <t>Total School Income for Year</t>
  </si>
  <si>
    <t>Total School Expenditure</t>
  </si>
  <si>
    <t>Standard Capitation</t>
  </si>
  <si>
    <t>Rate</t>
  </si>
  <si>
    <t>Traveller Pupils</t>
  </si>
  <si>
    <t>Total</t>
  </si>
  <si>
    <t>Detail</t>
  </si>
  <si>
    <t xml:space="preserve"> </t>
  </si>
  <si>
    <t>€</t>
  </si>
  <si>
    <t>Roll No.</t>
  </si>
  <si>
    <t xml:space="preserve">Year </t>
  </si>
  <si>
    <t>Other</t>
  </si>
  <si>
    <t>1/3</t>
  </si>
  <si>
    <t>2/3</t>
  </si>
  <si>
    <t xml:space="preserve">Less-amounts owed by the School </t>
  </si>
  <si>
    <t>Uniforms</t>
  </si>
  <si>
    <t>Loan Charges</t>
  </si>
  <si>
    <t>Reimbursable Expenses</t>
  </si>
  <si>
    <t>Equalisation</t>
  </si>
  <si>
    <t xml:space="preserve">School Name </t>
  </si>
  <si>
    <t>Income &amp; Expenditure Budget</t>
  </si>
  <si>
    <t xml:space="preserve">Transition Year </t>
  </si>
  <si>
    <t>Physics and Chemistry</t>
  </si>
  <si>
    <t>LCA</t>
  </si>
  <si>
    <t>JCSP</t>
  </si>
  <si>
    <t xml:space="preserve"> Budget Grant Calculation</t>
  </si>
  <si>
    <t>12345Q</t>
  </si>
  <si>
    <t>Capital Budget</t>
  </si>
  <si>
    <t>THE CELLS BELOW ARE FORMULA BASED PLEASE DO NOT ADJUST</t>
  </si>
  <si>
    <t>Special Subjects Grant</t>
  </si>
  <si>
    <t>Substitute Teachers</t>
  </si>
  <si>
    <t/>
  </si>
  <si>
    <t>Classroom Books</t>
  </si>
  <si>
    <t>Journals &amp; Year Book Income</t>
  </si>
  <si>
    <t>School Administration Charges</t>
  </si>
  <si>
    <t>Mock Exam Income</t>
  </si>
  <si>
    <t xml:space="preserve">Reimbursable Income </t>
  </si>
  <si>
    <t>Privately Paid Teachers</t>
  </si>
  <si>
    <t>Photocopying Expenses</t>
  </si>
  <si>
    <t>TOTAL  EXPENDITURE</t>
  </si>
  <si>
    <t>Accruals</t>
  </si>
  <si>
    <t>Grants due for previous year</t>
  </si>
  <si>
    <t>Teachers opted out of  Supervision/Substitution Scheme</t>
  </si>
  <si>
    <t>post-31/12/2010</t>
  </si>
  <si>
    <t>PLEASE FILL IN THE GREEN BOXES:</t>
  </si>
  <si>
    <t>Total Department of Education Income</t>
  </si>
  <si>
    <t>THE CELLS IN GREY ARE CALCULATED BASED ON THE FIGURES ENTERED IN THE GREEN BOXES ON THE PREVIOUS SHEET</t>
  </si>
  <si>
    <t>DO NOT AMEND THE FIGURES IN GREY ON THIS SHEET. AMEND FIGURES IN GREEN BOXES ON PREVIOUS SHEET IF CHANGES ARE NECESSARY</t>
  </si>
  <si>
    <r>
      <t xml:space="preserve">Note 1: Supervision/Substitution </t>
    </r>
    <r>
      <rPr>
        <b/>
        <sz val="11"/>
        <color indexed="8"/>
        <rFont val="Calibri"/>
        <family val="2"/>
      </rPr>
      <t xml:space="preserve">                   </t>
    </r>
  </si>
  <si>
    <r>
      <t>Supervision/Substitution                                                                                              pre 01/01/2011</t>
    </r>
    <r>
      <rPr>
        <b/>
        <sz val="11"/>
        <color indexed="8"/>
        <rFont val="Calibri"/>
        <family val="2"/>
      </rPr>
      <t xml:space="preserve">           </t>
    </r>
  </si>
  <si>
    <t>School Generated Income</t>
  </si>
  <si>
    <t>Fees ( Fee Charging Schools)</t>
  </si>
  <si>
    <t>Total School Generated Income</t>
  </si>
  <si>
    <t>Total Other Income</t>
  </si>
  <si>
    <t>Education Salaries</t>
  </si>
  <si>
    <t>Education Other</t>
  </si>
  <si>
    <t>Games (Excluding Travel)</t>
  </si>
  <si>
    <t>Repairs, Maintanence &amp; Establishment</t>
  </si>
  <si>
    <t>Administration</t>
  </si>
  <si>
    <t>Annual Subscriptions</t>
  </si>
  <si>
    <t>Medical and First Aid</t>
  </si>
  <si>
    <t>Finance</t>
  </si>
  <si>
    <t>Total Finance Costs</t>
  </si>
  <si>
    <t>Total Administration Costs</t>
  </si>
  <si>
    <t>Total Repairs, Maintanence &amp; Establishment Costs</t>
  </si>
  <si>
    <t>Total Education Other Costs</t>
  </si>
  <si>
    <t>Total Education Salaries Costs</t>
  </si>
  <si>
    <t>SURPLUS/ (DEFICIT)</t>
  </si>
  <si>
    <t>Adult Education Income</t>
  </si>
  <si>
    <t>Caretakers Pension paid by school</t>
  </si>
  <si>
    <t>Secretarial Pension paid by school</t>
  </si>
  <si>
    <t>Accountancy/Audit Fee</t>
  </si>
  <si>
    <t>In School Administration System</t>
  </si>
  <si>
    <t xml:space="preserve">This grant cannot be used to pay full-time teachers or teachers who have opted out of the Scheme for supervision and substitution on a casual/ non-pensionable basis. </t>
  </si>
  <si>
    <t>The school will receive €1,769 per annum for teachers employed  pre -1 January  2011  and €1,592 for teachers employed post- 31st December 2010 who opted out of the scheme</t>
  </si>
  <si>
    <t>School Name:</t>
  </si>
  <si>
    <t>Roll No.:</t>
  </si>
  <si>
    <t xml:space="preserve">Where a teacher has opted out of Supervision and Substitution Scheme, an amount  equivalent to the supervision and substitution allowance has been allocated to the teacher’s </t>
  </si>
  <si>
    <t>school  for the provision of supervision and substitution duties.</t>
  </si>
  <si>
    <t>TOTAL</t>
  </si>
  <si>
    <t>Sept</t>
  </si>
  <si>
    <t>Oct</t>
  </si>
  <si>
    <t>Nov</t>
  </si>
  <si>
    <t>Dec</t>
  </si>
  <si>
    <t>Jan</t>
  </si>
  <si>
    <t>Feb</t>
  </si>
  <si>
    <t>Mar</t>
  </si>
  <si>
    <t>Apr</t>
  </si>
  <si>
    <t>May</t>
  </si>
  <si>
    <t>June</t>
  </si>
  <si>
    <t>July</t>
  </si>
  <si>
    <t xml:space="preserve">Aug </t>
  </si>
  <si>
    <t>Special Needs (approved special classes required)</t>
  </si>
  <si>
    <t>Enhanced Capitation (DEIS)</t>
  </si>
  <si>
    <t>Voluntary Secondary School</t>
  </si>
  <si>
    <t>Caretaker (Max. €19,075)</t>
  </si>
  <si>
    <t>School excellence fund step up project</t>
  </si>
  <si>
    <t xml:space="preserve">Budget Template Guidelines </t>
  </si>
  <si>
    <t xml:space="preserve">Introduction </t>
  </si>
  <si>
    <t>In accordance with the Articles of Management schools are required to prepare an annual budget each year and following agreement by the Board of Management to submit it to the school’s Patron/Trustees for approval. In general, this process should be completed by the end of May or when requested by the Trustee/Patron. Following approval, the budget should be entered on the accounts system. The FSSU does not require a copy of the school budget.</t>
  </si>
  <si>
    <t>Guidelines for using the budget template</t>
  </si>
  <si>
    <t xml:space="preserve">There are a number of steps involved in completing the budget template.  </t>
  </si>
  <si>
    <t>1. First complete the ‘School Budget Preparation Information’ sheet</t>
  </si>
  <si>
    <r>
      <t>This sheet can be used to give a breakdown of monthly cashflow for a sheet.</t>
    </r>
    <r>
      <rPr>
        <b/>
        <sz val="11"/>
        <color indexed="8"/>
        <rFont val="Arial"/>
        <family val="2"/>
      </rPr>
      <t xml:space="preserve"> </t>
    </r>
  </si>
  <si>
    <t>ENTER AMOUNT AS THAT RECEIVED IN PRIOR YEAR</t>
  </si>
  <si>
    <t>JCSP Grant</t>
  </si>
  <si>
    <t>Physics/Chemistry Grant</t>
  </si>
  <si>
    <t>DEASP School Meals Grant</t>
  </si>
  <si>
    <t>Erasmus Income</t>
  </si>
  <si>
    <t>HSE Funding</t>
  </si>
  <si>
    <t xml:space="preserve">Other State Funding </t>
  </si>
  <si>
    <t xml:space="preserve">Total Other State Income </t>
  </si>
  <si>
    <t>Bus Escort Grant</t>
  </si>
  <si>
    <t>Transition Year  income</t>
  </si>
  <si>
    <t>After school study/club Income</t>
  </si>
  <si>
    <r>
      <t xml:space="preserve">Restricted School Fundraising </t>
    </r>
    <r>
      <rPr>
        <sz val="8"/>
        <color indexed="8"/>
        <rFont val="Calibri"/>
        <family val="2"/>
      </rPr>
      <t>(non Capital)</t>
    </r>
  </si>
  <si>
    <r>
      <t xml:space="preserve">Unrestricted School Fundraising </t>
    </r>
    <r>
      <rPr>
        <sz val="8"/>
        <color indexed="8"/>
        <rFont val="Calibri"/>
        <family val="2"/>
      </rPr>
      <t>(non Capital)</t>
    </r>
  </si>
  <si>
    <t>Designated Income (non Capital)</t>
  </si>
  <si>
    <t>Unrestricted External School Fundraising (non Capital)</t>
  </si>
  <si>
    <t>Restricted External Fundraising (non Capital)</t>
  </si>
  <si>
    <t>Bus Escort Salary</t>
  </si>
  <si>
    <t xml:space="preserve">Book grant -School Books </t>
  </si>
  <si>
    <t>Designated Expenditure(non Capital)</t>
  </si>
  <si>
    <t>Restricted External Fundraising EXP(non Capital)</t>
  </si>
  <si>
    <t>Unrestricted External School Fundraising EXP (non Capital)</t>
  </si>
  <si>
    <t>Cleaners Pension</t>
  </si>
  <si>
    <t>Licence Fee Patron/Trustees</t>
  </si>
  <si>
    <t>Board of Management Expenses</t>
  </si>
  <si>
    <t>Accounting/Payroll software</t>
  </si>
  <si>
    <t>Support Services Grant</t>
  </si>
  <si>
    <t>Transition Year Grant</t>
  </si>
  <si>
    <t>Leaving Cert Applied Grant</t>
  </si>
  <si>
    <t>Locker Income</t>
  </si>
  <si>
    <t>Religion/Ethos/Ethics Income</t>
  </si>
  <si>
    <t>Games Income</t>
  </si>
  <si>
    <t>School Musical/Drama Income</t>
  </si>
  <si>
    <t>School Tours Income</t>
  </si>
  <si>
    <t>Student Insurance Income</t>
  </si>
  <si>
    <t>Other School Generated Income</t>
  </si>
  <si>
    <t>Income from parents association</t>
  </si>
  <si>
    <t>Insurance Claim Income</t>
  </si>
  <si>
    <t>Adult Education Salaries</t>
  </si>
  <si>
    <t>Religion/Ethos/Ethics Expenses</t>
  </si>
  <si>
    <t>Art Expenses</t>
  </si>
  <si>
    <t>Home Economics Expenses</t>
  </si>
  <si>
    <t>Science Expenses</t>
  </si>
  <si>
    <t>Woodwork/Building Construction Expenses</t>
  </si>
  <si>
    <t>Metalwork/Engineering Expenses</t>
  </si>
  <si>
    <t>Technology Expenses</t>
  </si>
  <si>
    <t>Other Subjects Expenses</t>
  </si>
  <si>
    <t>Leaving Cert Applied Expenses</t>
  </si>
  <si>
    <t>LCVP Expenses</t>
  </si>
  <si>
    <t>Learning Support Expenses</t>
  </si>
  <si>
    <t>Teacher Inservice &amp; Training Expenses</t>
  </si>
  <si>
    <t>Library Expenses</t>
  </si>
  <si>
    <t>Physical Education Expenses</t>
  </si>
  <si>
    <t>School Tours/Trips Expesnes</t>
  </si>
  <si>
    <t>School Musical/Drama Expenses</t>
  </si>
  <si>
    <t>Book Rental Scheme Expenses</t>
  </si>
  <si>
    <t>Mock Examination Expenses</t>
  </si>
  <si>
    <t>School yearbook/ journals Expenses</t>
  </si>
  <si>
    <t>Trophies and Prizes Expenses</t>
  </si>
  <si>
    <t>School Uniform Expenses</t>
  </si>
  <si>
    <t>Home School Liaison Expenses</t>
  </si>
  <si>
    <t>Student Council Expenses</t>
  </si>
  <si>
    <t>DEASP School Meals Grant Expenses</t>
  </si>
  <si>
    <t>Student Insurance Expenses</t>
  </si>
  <si>
    <r>
      <t xml:space="preserve">Restricted School Fundraising EXP </t>
    </r>
    <r>
      <rPr>
        <sz val="10"/>
        <color indexed="8"/>
        <rFont val="Calibri"/>
        <family val="2"/>
      </rPr>
      <t>(non Capital)</t>
    </r>
  </si>
  <si>
    <r>
      <t xml:space="preserve">Unrestricted School Fundraising EXP </t>
    </r>
    <r>
      <rPr>
        <sz val="10"/>
        <color indexed="8"/>
        <rFont val="Calibri"/>
        <family val="2"/>
      </rPr>
      <t>(non Capital)</t>
    </r>
  </si>
  <si>
    <t>Postage Expense</t>
  </si>
  <si>
    <t>Telephone Expense/SMS Text</t>
  </si>
  <si>
    <t>Printing/Stationary Expense</t>
  </si>
  <si>
    <t>Hospitality Expenses</t>
  </si>
  <si>
    <t>Tuck Shop Expenses</t>
  </si>
  <si>
    <t>Leasing Expenses</t>
  </si>
  <si>
    <t>ICT Grant Non Capital</t>
  </si>
  <si>
    <t xml:space="preserve">Hire of Facilities/Rental Income </t>
  </si>
  <si>
    <t xml:space="preserve">After School Study/Club Salaries </t>
  </si>
  <si>
    <t>Transition Year Expenses</t>
  </si>
  <si>
    <t>Travel Games Expense</t>
  </si>
  <si>
    <t>Dept of Children &amp;Youth Affairs Activites Expense</t>
  </si>
  <si>
    <t>Erasmus Expense</t>
  </si>
  <si>
    <t>Minor Works Grant (Non Capital) Expense</t>
  </si>
  <si>
    <t>Other Repairs and Maintenance Expense</t>
  </si>
  <si>
    <t>Office Equipment (Non capital) Expenses</t>
  </si>
  <si>
    <t>Donations to Charity</t>
  </si>
  <si>
    <t>Computer Equipment (non capital)</t>
  </si>
  <si>
    <t>State Exam Salaries</t>
  </si>
  <si>
    <r>
      <t xml:space="preserve">Support Services(Min. €44,900)                                                                                                      </t>
    </r>
    <r>
      <rPr>
        <b/>
        <sz val="11"/>
        <color indexed="8"/>
        <rFont val="Calibri"/>
        <family val="2"/>
      </rPr>
      <t>1/3</t>
    </r>
  </si>
  <si>
    <t>Bi Lingual ( or €22 per subject, where only  up to a max of 4 subjects taught through Irish)</t>
  </si>
  <si>
    <t>COVID Capitation for Cleaning Non Wages Expense</t>
  </si>
  <si>
    <t>COVID Capitation for Cleaning Wages Expense</t>
  </si>
  <si>
    <t>COVID Enhanced Supervision Grant Wages Expense</t>
  </si>
  <si>
    <t>COVID Capitation for PPE Grant Expense</t>
  </si>
  <si>
    <t>COVID Aide Grant Wages Expense</t>
  </si>
  <si>
    <t>Other Rental Costs Expense</t>
  </si>
  <si>
    <t>Rent of Temporary Accommodation Expense</t>
  </si>
  <si>
    <t>COVID Replacement Cleaner Hours Expense</t>
  </si>
  <si>
    <t>COVID Replacement Caretaker Hours Expense</t>
  </si>
  <si>
    <t>COVID Replacement Bus Escort Hours Expense</t>
  </si>
  <si>
    <t>Sport Coach Salaries Expense</t>
  </si>
  <si>
    <t>Chaplain Salaries Expense</t>
  </si>
  <si>
    <t>Voluntary Contributions</t>
  </si>
  <si>
    <t>Department of Children and Youth Affairs Income</t>
  </si>
  <si>
    <t>COVID Funding for Replacement Bus Escort Hours</t>
  </si>
  <si>
    <t>COVID Funding for Replacement Cleaner Hours</t>
  </si>
  <si>
    <t>COVID Funding for Replacement Secretarial Hours</t>
  </si>
  <si>
    <t>COVID Funding for Replacement Caretaker Hours</t>
  </si>
  <si>
    <t>COVID Capitation for Additional Cleaning Grant</t>
  </si>
  <si>
    <t>COVID Enhanced Supervision Grant</t>
  </si>
  <si>
    <t>COVID Capitation PPE Grant</t>
  </si>
  <si>
    <t>COVID Aide Grant</t>
  </si>
  <si>
    <t>Temporary Accommodation Grant Income</t>
  </si>
  <si>
    <t>Minor Works Grant-Non Capital</t>
  </si>
  <si>
    <t>School Excellence Fund Income</t>
  </si>
  <si>
    <t>State Exam Income</t>
  </si>
  <si>
    <t>Supervision and Substitution Grant</t>
  </si>
  <si>
    <t>Book Grant Income</t>
  </si>
  <si>
    <t>Roll Number</t>
  </si>
  <si>
    <t>Student Enrolment numbers 2020/2021</t>
  </si>
  <si>
    <t>Grants</t>
  </si>
  <si>
    <t>COVID Supervision and Substitution Grant</t>
  </si>
  <si>
    <t>Supervisors and Substitutes salaries expenses  (S&amp;S Grant)</t>
  </si>
  <si>
    <t xml:space="preserve">                  The school budget preparation sheet can be found on the FSSU website.</t>
  </si>
  <si>
    <t>(b)    Enter the remainder of the figures on the budget template based on current information, previous experience and plans for next year.</t>
  </si>
  <si>
    <t xml:space="preserve">       Enter the school name, address and roll number</t>
  </si>
  <si>
    <r>
      <t xml:space="preserve">(c)    Budget Review </t>
    </r>
    <r>
      <rPr>
        <b/>
        <sz val="11"/>
        <color indexed="8"/>
        <rFont val="Arial"/>
        <family val="2"/>
      </rPr>
      <t xml:space="preserve">- </t>
    </r>
    <r>
      <rPr>
        <sz val="11"/>
        <color indexed="8"/>
        <rFont val="Arial"/>
        <family val="2"/>
      </rPr>
      <t>Each Income and Expense heading is then reviewed and amended taking into account inflation, wage increases, changes in school policies, etc.</t>
    </r>
    <r>
      <rPr>
        <b/>
        <sz val="11"/>
        <color indexed="8"/>
        <rFont val="Arial"/>
        <family val="2"/>
      </rPr>
      <t xml:space="preserve"> </t>
    </r>
  </si>
  <si>
    <t>Estimated Bank Cashflow</t>
  </si>
  <si>
    <t>Number in Special Classes</t>
  </si>
  <si>
    <t>Number in Mainstream</t>
  </si>
  <si>
    <t xml:space="preserve">Total Number </t>
  </si>
  <si>
    <t>Grant</t>
  </si>
  <si>
    <t xml:space="preserve">2. Open sheet 1a - Budget Grant Calculation  </t>
  </si>
  <si>
    <t xml:space="preserve">3. Open sheet 1b - Covid Grant Calculation  </t>
  </si>
  <si>
    <t>4. Open sheet 2 - Income and Expenditure Budget</t>
  </si>
  <si>
    <t xml:space="preserve">5. Open sheet 3 - Opening Bank Position  </t>
  </si>
  <si>
    <t>7. Open Sheet 5 - Capital Budget</t>
  </si>
  <si>
    <t>8. Open sheet 6 – Monthly Cashflow</t>
  </si>
  <si>
    <t>9. The draft budget must then be reviewed by the Finance Sub Committee and then taken to the board for final approval.</t>
  </si>
  <si>
    <t>10. The final budget form should be signed by the chairperson and a copy filed in the school. This should be included in the minutes of the meeting.</t>
  </si>
  <si>
    <t>This sheet has been included as a precautionary measure.</t>
  </si>
  <si>
    <t>Education Fees ( Fee Charging Schools)</t>
  </si>
  <si>
    <t xml:space="preserve">Book Rental income </t>
  </si>
  <si>
    <t>Classroom Books income</t>
  </si>
  <si>
    <t>Substitute Teachers Expenses</t>
  </si>
  <si>
    <t>Privately Paid Teachers Expenses</t>
  </si>
  <si>
    <t xml:space="preserve">Teaching Aids Expenses </t>
  </si>
  <si>
    <t>Career Guidance Expenses</t>
  </si>
  <si>
    <t>Games (Excluding Travel) Expenses</t>
  </si>
  <si>
    <t>Bus Hire Expenses</t>
  </si>
  <si>
    <t xml:space="preserve">Book Grant Expenses -School Books </t>
  </si>
  <si>
    <t>Heating Expenses</t>
  </si>
  <si>
    <t>Light and Power Expenses</t>
  </si>
  <si>
    <t>COVID Replacement Secretary Hours Expenses</t>
  </si>
  <si>
    <t>COVID Replacement Secretary Hours Expense</t>
  </si>
  <si>
    <t xml:space="preserve">     Each income and expense heading should be reviewed and if necessary amended when taking into account inflation, wage increases, changes in school policies, etc. </t>
  </si>
  <si>
    <r>
      <t>Estimate what the balances on the Bank accounts should be at the 01st September 2022</t>
    </r>
    <r>
      <rPr>
        <sz val="11"/>
        <color indexed="8"/>
        <rFont val="Arial"/>
        <family val="2"/>
      </rPr>
      <t xml:space="preserve"> using the template as a guide.</t>
    </r>
    <r>
      <rPr>
        <b/>
        <sz val="11"/>
        <color indexed="8"/>
        <rFont val="Arial"/>
        <family val="2"/>
      </rPr>
      <t xml:space="preserve"> </t>
    </r>
  </si>
  <si>
    <t>The summary cash flow sheet is linked to the other spreadsheets and calculates automatically what the balance should be at the 31st August 2023.</t>
  </si>
  <si>
    <t>DEIS School Budget 2022/23</t>
  </si>
  <si>
    <t>Physics &amp; Chemistry/Physics/Chemistry 2022/23</t>
  </si>
  <si>
    <t>Transition Year Enrolment 2022/23</t>
  </si>
  <si>
    <t xml:space="preserve">LCA Enrolment 2022/23 Year 1 and 2 </t>
  </si>
  <si>
    <t>Bi Lingual Enrolment 2022/23</t>
  </si>
  <si>
    <t>JCSP Enrolment (Year 1 only) 2022/23</t>
  </si>
  <si>
    <t>Book Grant (Paid in June 2022 for 2022/23)</t>
  </si>
  <si>
    <t>2022/2023</t>
  </si>
  <si>
    <t>Covid-19 Grant Budget 2022/2023 ( based on 2021/2022 criteria)</t>
  </si>
  <si>
    <t>Estimate Opening Bank Position 1st September 2022</t>
  </si>
  <si>
    <t>Balance available for spending 1st September 2022</t>
  </si>
  <si>
    <t>Projected Balance for 31st August 2023</t>
  </si>
  <si>
    <t>DEIS Grant</t>
  </si>
  <si>
    <t>Ancillary/Support Services Grant</t>
  </si>
  <si>
    <t>Special Education Equipment Grant</t>
  </si>
  <si>
    <t>Book Rental Scheme Grant</t>
  </si>
  <si>
    <t>Other Non Capital DE Grants</t>
  </si>
  <si>
    <t>Summer Provision Grant</t>
  </si>
  <si>
    <t>Practical Subjects Income</t>
  </si>
  <si>
    <t>Uniform Income</t>
  </si>
  <si>
    <t>Career Guidance Income</t>
  </si>
  <si>
    <t>Canteen Salaries Expense</t>
  </si>
  <si>
    <t>Other Educational Salaries Expense</t>
  </si>
  <si>
    <t>HSE Funded Salaries Expense</t>
  </si>
  <si>
    <t>Computer Maintenance &amp; Support Expense</t>
  </si>
  <si>
    <t>Student Wellbeing Expense</t>
  </si>
  <si>
    <t>Classroom Book Expense</t>
  </si>
  <si>
    <t>DSP School Meals Food Costs</t>
  </si>
  <si>
    <t>Other Non Capital DE Grants Expense</t>
  </si>
  <si>
    <t>Other Canteen Expense</t>
  </si>
  <si>
    <t>Other HSE Expense</t>
  </si>
  <si>
    <t>Caretakers Pension Expense</t>
  </si>
  <si>
    <t>Cleaners Pension Expense</t>
  </si>
  <si>
    <t>Contract Cleaners Expense</t>
  </si>
  <si>
    <t>Other cleaning and Sanitation Expense</t>
  </si>
  <si>
    <t>Routine Security Expenses</t>
  </si>
  <si>
    <t>General Insurance Expenses</t>
  </si>
  <si>
    <t>Refuse expense</t>
  </si>
  <si>
    <t>Water Rates Expense</t>
  </si>
  <si>
    <t>Non-ICT Grant Funded Computer Equipment (non capital)</t>
  </si>
  <si>
    <t xml:space="preserve"> TYPE IN ZERO IF YOU HAVE A DE PAID SECRETARY</t>
  </si>
  <si>
    <t>Canteen Salaries</t>
  </si>
  <si>
    <t>Classroom Bppk Expense</t>
  </si>
  <si>
    <t>Other Hse Expense</t>
  </si>
  <si>
    <t>Other Canteen Expenses</t>
  </si>
  <si>
    <t>Other Cleaning &amp; Sanitation Expense</t>
  </si>
  <si>
    <t>Other DE Grants</t>
  </si>
  <si>
    <t>Total Other DE Grants</t>
  </si>
  <si>
    <t>TOTAL DE GRANTS</t>
  </si>
  <si>
    <t>Employed for the first time by the DE Pre 01/01/2011 See Note 1</t>
  </si>
  <si>
    <t>Employed for the first time by the DE Post 31/12/2010 See Note 1</t>
  </si>
  <si>
    <t>Other DE Grants (€ Amount)</t>
  </si>
  <si>
    <r>
      <t xml:space="preserve">Secretary (Max. €23,275) </t>
    </r>
    <r>
      <rPr>
        <b/>
        <sz val="11"/>
        <color rgb="FFFF0000"/>
        <rFont val="Calibri"/>
        <family val="2"/>
        <scheme val="minor"/>
      </rPr>
      <t>(Not available to schools with DE paid secretary, type ZERO if you have a DE paid secretary)</t>
    </r>
  </si>
  <si>
    <t>SAGE 50 Budget Import Figures</t>
  </si>
  <si>
    <t>Copy</t>
  </si>
  <si>
    <t>A</t>
  </si>
  <si>
    <t>B</t>
  </si>
  <si>
    <t>Name</t>
  </si>
  <si>
    <t>D</t>
  </si>
  <si>
    <t>Month 1 Budget</t>
  </si>
  <si>
    <t>Refn</t>
  </si>
  <si>
    <t xml:space="preserve">6. Open sheet 4 - Estimated Bank Cashflow  </t>
  </si>
  <si>
    <t>2022/23</t>
  </si>
  <si>
    <t>Please note the Government has not decided if Covid -19 grants will be payable for the school year 2022/2023</t>
  </si>
  <si>
    <t>Other Summer Provision Expense</t>
  </si>
  <si>
    <t>COVID Minor Works Grant</t>
  </si>
  <si>
    <t>ICT Grant Non-Capital Expense</t>
  </si>
  <si>
    <t>COVID Minor Works Grant Expense</t>
  </si>
  <si>
    <t>Projected Balance 1st September 2022</t>
  </si>
  <si>
    <t>Special Educational Equipment (Non Capital) Expense</t>
  </si>
  <si>
    <t>Recruitment Expense</t>
  </si>
  <si>
    <t xml:space="preserve">Bank Interest Paid </t>
  </si>
  <si>
    <r>
      <t>If your school plans to undertake any capital works in the coming year it is important to complete this sheet.</t>
    </r>
    <r>
      <rPr>
        <b/>
        <sz val="11"/>
        <color indexed="8"/>
        <rFont val="Arial"/>
        <family val="2"/>
      </rPr>
      <t xml:space="preserve"> 
</t>
    </r>
    <r>
      <rPr>
        <sz val="11"/>
        <color indexed="8"/>
        <rFont val="Arial"/>
        <family val="2"/>
      </rPr>
      <t>Careful consideration should be given to each heading to ensure that this is as accurate as possible.</t>
    </r>
    <r>
      <rPr>
        <b/>
        <sz val="11"/>
        <color indexed="8"/>
        <rFont val="Arial"/>
        <family val="2"/>
      </rPr>
      <t xml:space="preserve"> </t>
    </r>
  </si>
  <si>
    <t>Pupil Enrolment 2022/23</t>
  </si>
  <si>
    <t>Traveller Pupils 2022/23</t>
  </si>
  <si>
    <t>Special Needs Pupils 2022/23</t>
  </si>
  <si>
    <t>No. of Pupils in Approved Special Classes or Units</t>
  </si>
  <si>
    <r>
      <t xml:space="preserve">Restricted School Fundraising Expenses </t>
    </r>
    <r>
      <rPr>
        <sz val="10"/>
        <rFont val="Calibri"/>
        <family val="2"/>
      </rPr>
      <t>(non Capital)</t>
    </r>
  </si>
  <si>
    <t>Restricted External Fundraising Expenses (non Capital)</t>
  </si>
  <si>
    <t>Unrestricted External School Fundraising Expenses (non Capital)</t>
  </si>
  <si>
    <r>
      <t>Unrestricted School Fundraising  Expenses (</t>
    </r>
    <r>
      <rPr>
        <sz val="10"/>
        <rFont val="Calibri"/>
        <family val="2"/>
      </rPr>
      <t>non Capital)</t>
    </r>
  </si>
  <si>
    <t>Caretakers Wages Expense</t>
  </si>
  <si>
    <t>Cleaners Wages Expense</t>
  </si>
  <si>
    <t>Cleaning Materials Expense</t>
  </si>
  <si>
    <t>Repairs - Buildings &amp; Grounds  Expense</t>
  </si>
  <si>
    <t>Repairs - Furniture, Fittings, Equipment Expense</t>
  </si>
  <si>
    <t>Refuse Expense</t>
  </si>
  <si>
    <t>Licence Fee Patron/Trustees Expense</t>
  </si>
  <si>
    <t>Secretarial Pension Expenses (paid by school)</t>
  </si>
  <si>
    <t>Advertising/Public Relations Expense</t>
  </si>
  <si>
    <t>Accountancy/Auditing Expense</t>
  </si>
  <si>
    <t>Other Professional Fees Expense</t>
  </si>
  <si>
    <t>Travel &amp; Subsistence Expense</t>
  </si>
  <si>
    <t>In School Administration System Expense</t>
  </si>
  <si>
    <t>Accounting/Payroll software Expense</t>
  </si>
  <si>
    <t>Medical and First Aid Expense</t>
  </si>
  <si>
    <t>Other Administration Expenses</t>
  </si>
  <si>
    <t>Loan Charges Expense</t>
  </si>
  <si>
    <t>Bank Charges Expense</t>
  </si>
  <si>
    <t>Income</t>
  </si>
  <si>
    <t>Budget</t>
  </si>
  <si>
    <t>Department grants</t>
  </si>
  <si>
    <t>Fundraising Income</t>
  </si>
  <si>
    <t>Trustees/Patron contribution</t>
  </si>
  <si>
    <t>Parents Funding</t>
  </si>
  <si>
    <t>Donations</t>
  </si>
  <si>
    <t>Other (sports grant, lottery etc.)</t>
  </si>
  <si>
    <t>Expenditure</t>
  </si>
  <si>
    <t>Professional Fees</t>
  </si>
  <si>
    <t>Building Contractor bills</t>
  </si>
  <si>
    <t>RCT/VAT payments</t>
  </si>
  <si>
    <t>Furniture and Fittings</t>
  </si>
  <si>
    <t>ICT (including wifi)</t>
  </si>
  <si>
    <t xml:space="preserve">Building Bond </t>
  </si>
  <si>
    <t>Retention payment</t>
  </si>
  <si>
    <t xml:space="preserve">Other </t>
  </si>
  <si>
    <t>Surplus/Deficit</t>
  </si>
  <si>
    <t>Do not use</t>
  </si>
  <si>
    <t>COVID Minor Works Grant-Non Capital</t>
  </si>
  <si>
    <t>Non Capital Computers / ICT Expense</t>
  </si>
  <si>
    <t>COVID Minor Works Grant (Non Capital) Expense</t>
  </si>
  <si>
    <t>Adult Education Salaries Expense</t>
  </si>
  <si>
    <t>Using the information from the 'School Budget Preparation Information' sheet, fill in your schools estimated pupil and teacher numbers for September 2022 in the spaces indicated, this will calculate schools grants from the Department of Education.</t>
  </si>
  <si>
    <r>
      <t xml:space="preserve">      As a precaution a Covid grant calculation sheet has been included in the 2022/2023 budget workbook. Fill i</t>
    </r>
    <r>
      <rPr>
        <sz val="11"/>
        <rFont val="Arial"/>
        <family val="2"/>
      </rPr>
      <t xml:space="preserve">n your school pupil </t>
    </r>
    <r>
      <rPr>
        <sz val="11"/>
        <color rgb="FF000000"/>
        <rFont val="Arial"/>
        <family val="2"/>
      </rPr>
      <t>numbers for September 2021 in 
      the spaces indicated</t>
    </r>
  </si>
  <si>
    <t>(a)    The Grant figures are linked to this spreadsheet and will link automatically from sheet 1a 'Budget Grant Calculation' worksheet.</t>
  </si>
  <si>
    <t xml:space="preserve">1.The nominal code detail here should be the same as in your Sage 50. If you added additional codes to your  </t>
  </si>
  <si>
    <t>2. Ensure the figures are the same in column C and D for each nominal code</t>
  </si>
  <si>
    <t>C</t>
  </si>
  <si>
    <t>Yearly</t>
  </si>
  <si>
    <t>Copy into Import Template</t>
  </si>
  <si>
    <t>Copy &amp; paste as values into Import Template</t>
  </si>
  <si>
    <t>Code</t>
  </si>
  <si>
    <t>3. The detail in Columns A, B &amp; D must be then copied into a Sage 50 Budget Import template for importing into Sage 50</t>
  </si>
  <si>
    <r>
      <rPr>
        <b/>
        <sz val="11"/>
        <rFont val="Arial"/>
        <family val="2"/>
      </rPr>
      <t xml:space="preserve">11. Sheet 7 - Sage 50 Import </t>
    </r>
    <r>
      <rPr>
        <sz val="11"/>
        <rFont val="Arial"/>
        <family val="2"/>
      </rPr>
      <t xml:space="preserve">
This sheet is a new addition to our budget template workbook this year. This sheet contains instructions on importing the budget into the Sage accounts system. The budget must only be entered/imported to the accounts system after the current year end 31.08.2022 is ran. </t>
    </r>
  </si>
  <si>
    <r>
      <t xml:space="preserve">The excel </t>
    </r>
    <r>
      <rPr>
        <b/>
        <sz val="11"/>
        <color indexed="8"/>
        <rFont val="Arial"/>
        <family val="2"/>
      </rPr>
      <t xml:space="preserve">sheets are linked </t>
    </r>
    <r>
      <rPr>
        <sz val="11"/>
        <color indexed="8"/>
        <rFont val="Arial"/>
        <family val="2"/>
      </rPr>
      <t xml:space="preserve">and the steps listed below will maximize its benefits. </t>
    </r>
  </si>
  <si>
    <r>
      <t xml:space="preserve">School excellence fund step up project </t>
    </r>
    <r>
      <rPr>
        <sz val="10"/>
        <rFont val="Calibri"/>
        <family val="2"/>
        <scheme val="minor"/>
      </rPr>
      <t>Expenses</t>
    </r>
  </si>
  <si>
    <r>
      <t>Other Education</t>
    </r>
    <r>
      <rPr>
        <sz val="10"/>
        <rFont val="Calibri"/>
        <family val="2"/>
        <scheme val="minor"/>
      </rPr>
      <t>al</t>
    </r>
    <r>
      <rPr>
        <sz val="10"/>
        <color theme="1"/>
        <rFont val="Calibri"/>
        <family val="2"/>
        <scheme val="minor"/>
      </rPr>
      <t xml:space="preserve"> Expenses</t>
    </r>
  </si>
  <si>
    <t>Add-amounts owing to the School</t>
  </si>
  <si>
    <t>Monthly CashFlow Projections</t>
  </si>
  <si>
    <t>Click here for full instructions for importing budget figures into Sage 50.</t>
  </si>
  <si>
    <t>Income &amp; Expenditure budget please add the codes and values into the budget below. Do not leave any blank lines.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</si>
</sst>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quot;€&quot;#,##0.00_);\(&quot;€&quot;#,##0.00\)"/>
    <numFmt numFmtId="165" formatCode="&quot;€&quot;#,##0.00_);[Red]\(&quot;€&quot;#,##0.00\)"/>
    <numFmt numFmtId="166" formatCode="_(&quot;€&quot;* #,##0.00_);_(&quot;€&quot;* \(#,##0.00\);_(&quot;€&quot;* &quot;-&quot;??_);_(@_)"/>
    <numFmt numFmtId="167" formatCode="_(* #,##0.00_);_(* \(#,##0.00\);_(* &quot;-&quot;??_);_(@_)"/>
    <numFmt numFmtId="168" formatCode="&quot;€&quot;#,##0"/>
    <numFmt numFmtId="169" formatCode="_-* #,##0_-;\-* #,##0_-;_-* &quot;-&quot;??_-;_-@_-"/>
  </numFmts>
  <fonts count="65" x14ac:knownFonts="1">
    <font>
      <sz val="11"/>
      <color theme="1"/>
      <name val="Calibri"/>
      <family val="2"/>
      <scheme val="minor"/>
    </font>
    <font>
      <sz val="12"/>
      <color theme="1"/>
      <name val="Calibri"/>
      <family val="2"/>
      <scheme val="minor"/>
    </font>
    <font>
      <b/>
      <sz val="11"/>
      <color indexed="8"/>
      <name val="Calibri"/>
      <family val="2"/>
    </font>
    <font>
      <sz val="10"/>
      <name val="Arial"/>
      <family val="2"/>
    </font>
    <font>
      <b/>
      <sz val="14"/>
      <name val="Arial"/>
      <family val="2"/>
    </font>
    <font>
      <b/>
      <sz val="18"/>
      <name val="Times New Roman"/>
      <family val="1"/>
    </font>
    <font>
      <b/>
      <sz val="10"/>
      <name val="Arial"/>
      <family val="2"/>
    </font>
    <font>
      <b/>
      <sz val="8"/>
      <name val="Arial"/>
      <family val="2"/>
    </font>
    <font>
      <sz val="8"/>
      <name val="Arial"/>
      <family val="2"/>
    </font>
    <font>
      <sz val="10"/>
      <color indexed="8"/>
      <name val="Calibri"/>
      <family val="2"/>
    </font>
    <font>
      <b/>
      <sz val="11"/>
      <color indexed="8"/>
      <name val="Arial"/>
      <family val="2"/>
    </font>
    <font>
      <sz val="11"/>
      <color indexed="8"/>
      <name val="Arial"/>
      <family val="2"/>
    </font>
    <font>
      <sz val="8"/>
      <color indexed="8"/>
      <name val="Calibri"/>
      <family val="2"/>
    </font>
    <font>
      <sz val="11"/>
      <color theme="1"/>
      <name val="Calibri"/>
      <family val="2"/>
      <scheme val="minor"/>
    </font>
    <font>
      <b/>
      <sz val="11"/>
      <color theme="1"/>
      <name val="Calibri"/>
      <family val="2"/>
      <scheme val="minor"/>
    </font>
    <font>
      <sz val="16"/>
      <color theme="1"/>
      <name val="Calibri"/>
      <family val="2"/>
      <scheme val="minor"/>
    </font>
    <font>
      <b/>
      <u/>
      <sz val="14"/>
      <color theme="1"/>
      <name val="Calibri"/>
      <family val="2"/>
      <scheme val="minor"/>
    </font>
    <font>
      <b/>
      <u/>
      <sz val="11"/>
      <color theme="1"/>
      <name val="Calibri"/>
      <family val="2"/>
      <scheme val="minor"/>
    </font>
    <font>
      <b/>
      <sz val="14"/>
      <color theme="1"/>
      <name val="Calibri"/>
      <family val="2"/>
      <scheme val="minor"/>
    </font>
    <font>
      <b/>
      <sz val="16"/>
      <color theme="1"/>
      <name val="Times New Roman"/>
      <family val="1"/>
    </font>
    <font>
      <sz val="16"/>
      <color theme="1"/>
      <name val="Arial Black"/>
      <family val="2"/>
    </font>
    <font>
      <b/>
      <sz val="16"/>
      <color theme="1"/>
      <name val="Arial Black"/>
      <family val="2"/>
    </font>
    <font>
      <sz val="11"/>
      <color theme="1"/>
      <name val="Times New Roman"/>
      <family val="1"/>
    </font>
    <font>
      <sz val="16"/>
      <color theme="1"/>
      <name val="Times New Roman"/>
      <family val="1"/>
    </font>
    <font>
      <b/>
      <sz val="18"/>
      <color theme="1"/>
      <name val="Times New Roman"/>
      <family val="1"/>
    </font>
    <font>
      <b/>
      <sz val="18"/>
      <color theme="1"/>
      <name val="Calibri"/>
      <family val="2"/>
      <scheme val="minor"/>
    </font>
    <font>
      <b/>
      <sz val="16"/>
      <color theme="1"/>
      <name val="Calibri"/>
      <family val="2"/>
      <scheme val="minor"/>
    </font>
    <font>
      <sz val="12"/>
      <color theme="1"/>
      <name val="Calibri"/>
      <family val="2"/>
      <scheme val="minor"/>
    </font>
    <font>
      <sz val="8"/>
      <color theme="1"/>
      <name val="Calibri"/>
      <family val="2"/>
      <scheme val="minor"/>
    </font>
    <font>
      <sz val="10"/>
      <color theme="1"/>
      <name val="Calibri"/>
      <family val="2"/>
      <scheme val="minor"/>
    </font>
    <font>
      <b/>
      <sz val="14"/>
      <color theme="1"/>
      <name val="Times New Roman"/>
      <family val="1"/>
    </font>
    <font>
      <b/>
      <sz val="12"/>
      <color theme="1"/>
      <name val="Calibri"/>
      <family val="2"/>
      <scheme val="minor"/>
    </font>
    <font>
      <b/>
      <i/>
      <sz val="10"/>
      <color theme="1"/>
      <name val="Calibri"/>
      <family val="2"/>
      <scheme val="minor"/>
    </font>
    <font>
      <b/>
      <sz val="10"/>
      <color theme="1"/>
      <name val="Calibri"/>
      <family val="2"/>
      <scheme val="minor"/>
    </font>
    <font>
      <b/>
      <i/>
      <sz val="14"/>
      <color theme="1"/>
      <name val="Calibri"/>
      <family val="2"/>
      <scheme val="minor"/>
    </font>
    <font>
      <b/>
      <sz val="8"/>
      <color theme="1"/>
      <name val="Calibri"/>
      <family val="2"/>
      <scheme val="minor"/>
    </font>
    <font>
      <b/>
      <i/>
      <sz val="12"/>
      <color theme="1"/>
      <name val="Times New Roman"/>
      <family val="1"/>
    </font>
    <font>
      <b/>
      <sz val="18"/>
      <color rgb="FF000000"/>
      <name val="Times New Roman"/>
      <family val="1"/>
    </font>
    <font>
      <b/>
      <sz val="10"/>
      <color rgb="FF000000"/>
      <name val="Times New Roman"/>
      <family val="1"/>
    </font>
    <font>
      <b/>
      <sz val="11"/>
      <color rgb="FF000000"/>
      <name val="Arial"/>
      <family val="2"/>
    </font>
    <font>
      <sz val="11"/>
      <color rgb="FF000000"/>
      <name val="Arial"/>
      <family val="2"/>
    </font>
    <font>
      <b/>
      <i/>
      <sz val="8"/>
      <color theme="1"/>
      <name val="Calibri"/>
      <family val="2"/>
      <scheme val="minor"/>
    </font>
    <font>
      <sz val="11"/>
      <color rgb="FF006100"/>
      <name val="Calibri"/>
      <family val="2"/>
      <scheme val="minor"/>
    </font>
    <font>
      <sz val="11"/>
      <color theme="4"/>
      <name val="Calibri"/>
      <family val="2"/>
      <scheme val="minor"/>
    </font>
    <font>
      <sz val="11"/>
      <name val="Arial"/>
      <family val="2"/>
    </font>
    <font>
      <sz val="11"/>
      <name val="Calibri"/>
      <family val="2"/>
      <scheme val="minor"/>
    </font>
    <font>
      <b/>
      <sz val="11"/>
      <name val="Arial"/>
      <family val="2"/>
    </font>
    <font>
      <b/>
      <sz val="14"/>
      <name val="Calibri"/>
      <family val="2"/>
      <scheme val="minor"/>
    </font>
    <font>
      <sz val="14"/>
      <color theme="1"/>
      <name val="Calibri"/>
      <family val="2"/>
      <scheme val="minor"/>
    </font>
    <font>
      <sz val="14"/>
      <name val="Calibri"/>
      <family val="2"/>
      <scheme val="minor"/>
    </font>
    <font>
      <b/>
      <sz val="16"/>
      <color rgb="FFFF0000"/>
      <name val="Calibri"/>
      <family val="2"/>
      <scheme val="minor"/>
    </font>
    <font>
      <b/>
      <sz val="18"/>
      <color theme="4"/>
      <name val="Calibri"/>
      <family val="2"/>
      <scheme val="minor"/>
    </font>
    <font>
      <b/>
      <sz val="16"/>
      <name val="Calibri"/>
      <family val="2"/>
      <scheme val="minor"/>
    </font>
    <font>
      <b/>
      <i/>
      <sz val="10"/>
      <color rgb="FFFF0000"/>
      <name val="Calibri"/>
      <family val="2"/>
      <scheme val="minor"/>
    </font>
    <font>
      <b/>
      <sz val="11"/>
      <color rgb="FFFF0000"/>
      <name val="Calibri"/>
      <family val="2"/>
      <scheme val="minor"/>
    </font>
    <font>
      <i/>
      <sz val="11"/>
      <color theme="1"/>
      <name val="Calibri"/>
      <family val="2"/>
      <scheme val="minor"/>
    </font>
    <font>
      <sz val="10"/>
      <color theme="9" tint="-0.249977111117893"/>
      <name val="Calibri"/>
      <family val="2"/>
      <scheme val="minor"/>
    </font>
    <font>
      <sz val="11"/>
      <color theme="9" tint="-0.249977111117893"/>
      <name val="Calibri"/>
      <family val="2"/>
      <scheme val="minor"/>
    </font>
    <font>
      <sz val="11"/>
      <color theme="9" tint="-0.249977111117893"/>
      <name val="Arial"/>
      <family val="2"/>
    </font>
    <font>
      <sz val="10"/>
      <name val="Calibri"/>
      <family val="2"/>
      <scheme val="minor"/>
    </font>
    <font>
      <sz val="10"/>
      <name val="Calibri"/>
      <family val="2"/>
    </font>
    <font>
      <b/>
      <i/>
      <sz val="12"/>
      <color theme="1"/>
      <name val="Calibri"/>
      <family val="2"/>
      <scheme val="minor"/>
    </font>
    <font>
      <i/>
      <sz val="12"/>
      <color theme="1"/>
      <name val="Calibri"/>
      <family val="2"/>
      <scheme val="minor"/>
    </font>
    <font>
      <b/>
      <i/>
      <sz val="12"/>
      <color rgb="FF000000"/>
      <name val="Calibri"/>
      <family val="2"/>
      <scheme val="minor"/>
    </font>
    <font>
      <u/>
      <sz val="11"/>
      <color theme="10"/>
      <name val="Calibri"/>
      <family val="2"/>
      <scheme val="minor"/>
    </font>
  </fonts>
  <fills count="21">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theme="1"/>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3" tint="0.59999389629810485"/>
        <bgColor indexed="64"/>
      </patternFill>
    </fill>
    <fill>
      <patternFill patternType="solid">
        <fgColor theme="5" tint="0.39997558519241921"/>
        <bgColor indexed="64"/>
      </patternFill>
    </fill>
    <fill>
      <patternFill patternType="solid">
        <fgColor theme="2" tint="-9.9978637043366805E-2"/>
        <bgColor indexed="64"/>
      </patternFill>
    </fill>
    <fill>
      <patternFill patternType="solid">
        <fgColor theme="7" tint="0.59999389629810485"/>
        <bgColor indexed="64"/>
      </patternFill>
    </fill>
    <fill>
      <patternFill patternType="solid">
        <fgColor rgb="FFFFFF00"/>
        <bgColor indexed="64"/>
      </patternFill>
    </fill>
    <fill>
      <patternFill patternType="solid">
        <fgColor rgb="FFC6EFCE"/>
      </patternFill>
    </fill>
    <fill>
      <patternFill patternType="solid">
        <fgColor theme="0" tint="-0.34998626667073579"/>
        <bgColor indexed="64"/>
      </patternFill>
    </fill>
    <fill>
      <patternFill patternType="solid">
        <fgColor rgb="FFFF0000"/>
        <bgColor indexed="64"/>
      </patternFill>
    </fill>
    <fill>
      <patternFill patternType="solid">
        <fgColor theme="8" tint="0.59999389629810485"/>
        <bgColor indexed="64"/>
      </patternFill>
    </fill>
  </fills>
  <borders count="70">
    <border>
      <left/>
      <right/>
      <top/>
      <bottom/>
      <diagonal/>
    </border>
    <border>
      <left/>
      <right/>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bottom/>
      <diagonal/>
    </border>
    <border>
      <left style="medium">
        <color indexed="64"/>
      </left>
      <right style="medium">
        <color indexed="64"/>
      </right>
      <top/>
      <bottom style="hair">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dotted">
        <color indexed="64"/>
      </right>
      <top style="hair">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top style="hair">
        <color indexed="64"/>
      </top>
      <bottom style="dotted">
        <color indexed="64"/>
      </bottom>
      <diagonal/>
    </border>
    <border>
      <left style="dotted">
        <color indexed="64"/>
      </left>
      <right/>
      <top style="dotted">
        <color indexed="64"/>
      </top>
      <bottom style="dotted">
        <color indexed="64"/>
      </bottom>
      <diagonal/>
    </border>
    <border>
      <left style="dotted">
        <color indexed="64"/>
      </left>
      <right/>
      <top style="dotted">
        <color indexed="64"/>
      </top>
      <bottom style="thin">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hair">
        <color indexed="64"/>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dotted">
        <color indexed="64"/>
      </top>
      <bottom style="medium">
        <color indexed="64"/>
      </bottom>
      <diagonal/>
    </border>
    <border>
      <left style="medium">
        <color indexed="64"/>
      </left>
      <right style="medium">
        <color indexed="64"/>
      </right>
      <top style="medium">
        <color indexed="64"/>
      </top>
      <bottom style="thin">
        <color indexed="64"/>
      </bottom>
      <diagonal/>
    </border>
    <border>
      <left/>
      <right style="dotted">
        <color indexed="64"/>
      </right>
      <top style="dotted">
        <color indexed="64"/>
      </top>
      <bottom style="dotted">
        <color indexed="64"/>
      </bottom>
      <diagonal/>
    </border>
    <border>
      <left/>
      <right style="dotted">
        <color indexed="64"/>
      </right>
      <top style="dotted">
        <color indexed="64"/>
      </top>
      <bottom style="thin">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style="dotted">
        <color indexed="64"/>
      </top>
      <bottom style="thin">
        <color indexed="64"/>
      </bottom>
      <diagonal/>
    </border>
    <border>
      <left style="medium">
        <color indexed="64"/>
      </left>
      <right style="medium">
        <color indexed="64"/>
      </right>
      <top style="hair">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bottom style="thin">
        <color indexed="64"/>
      </bottom>
      <diagonal/>
    </border>
    <border>
      <left/>
      <right style="dotted">
        <color indexed="64"/>
      </right>
      <top style="hair">
        <color indexed="64"/>
      </top>
      <bottom style="dotted">
        <color indexed="64"/>
      </bottom>
      <diagonal/>
    </border>
    <border>
      <left style="medium">
        <color indexed="64"/>
      </left>
      <right style="medium">
        <color indexed="64"/>
      </right>
      <top style="hair">
        <color indexed="64"/>
      </top>
      <bottom style="dotted">
        <color indexed="64"/>
      </bottom>
      <diagonal/>
    </border>
    <border>
      <left style="thin">
        <color indexed="64"/>
      </left>
      <right style="medium">
        <color indexed="64"/>
      </right>
      <top style="dotted">
        <color indexed="64"/>
      </top>
      <bottom style="thin">
        <color indexed="64"/>
      </bottom>
      <diagonal/>
    </border>
  </borders>
  <cellStyleXfs count="7">
    <xf numFmtId="0" fontId="0" fillId="0" borderId="0"/>
    <xf numFmtId="167" fontId="13" fillId="0" borderId="0" applyFont="0" applyFill="0" applyBorder="0" applyAlignment="0" applyProtection="0"/>
    <xf numFmtId="166" fontId="13" fillId="0" borderId="0" applyFont="0" applyFill="0" applyBorder="0" applyAlignment="0" applyProtection="0"/>
    <xf numFmtId="0" fontId="3" fillId="0" borderId="0"/>
    <xf numFmtId="9" fontId="13" fillId="0" borderId="0" applyFont="0" applyFill="0" applyBorder="0" applyAlignment="0" applyProtection="0"/>
    <xf numFmtId="0" fontId="42" fillId="17" borderId="0" applyNumberFormat="0" applyBorder="0" applyAlignment="0" applyProtection="0"/>
    <xf numFmtId="0" fontId="64" fillId="0" borderId="0" applyNumberFormat="0" applyFill="0" applyBorder="0" applyAlignment="0" applyProtection="0"/>
  </cellStyleXfs>
  <cellXfs count="446">
    <xf numFmtId="0" fontId="0" fillId="0" borderId="0" xfId="0"/>
    <xf numFmtId="0" fontId="0" fillId="0" borderId="0" xfId="0" applyBorder="1"/>
    <xf numFmtId="0" fontId="14" fillId="0" borderId="1" xfId="0" applyFont="1" applyBorder="1"/>
    <xf numFmtId="0" fontId="0" fillId="0" borderId="1" xfId="0" applyBorder="1"/>
    <xf numFmtId="165" fontId="14" fillId="0" borderId="0" xfId="0" applyNumberFormat="1" applyFont="1" applyAlignment="1">
      <alignment horizontal="right"/>
    </xf>
    <xf numFmtId="0" fontId="14" fillId="0" borderId="2" xfId="0" applyFont="1" applyBorder="1"/>
    <xf numFmtId="0" fontId="14" fillId="0" borderId="1" xfId="0" applyFont="1" applyBorder="1" applyAlignment="1">
      <alignment horizontal="right"/>
    </xf>
    <xf numFmtId="0" fontId="14" fillId="0" borderId="3" xfId="0" applyFont="1" applyBorder="1"/>
    <xf numFmtId="166" fontId="13" fillId="0" borderId="0" xfId="2" applyFont="1"/>
    <xf numFmtId="164" fontId="0" fillId="0" borderId="0" xfId="0" applyNumberFormat="1"/>
    <xf numFmtId="0" fontId="15" fillId="0" borderId="0" xfId="0" applyFont="1"/>
    <xf numFmtId="168" fontId="15" fillId="0" borderId="0" xfId="0" applyNumberFormat="1" applyFont="1"/>
    <xf numFmtId="0" fontId="0" fillId="0" borderId="0" xfId="0" applyAlignment="1">
      <alignment horizontal="right"/>
    </xf>
    <xf numFmtId="164" fontId="0" fillId="0" borderId="0" xfId="0" applyNumberFormat="1" applyProtection="1">
      <protection locked="0"/>
    </xf>
    <xf numFmtId="0" fontId="0" fillId="0" borderId="0" xfId="0" applyProtection="1">
      <protection locked="0"/>
    </xf>
    <xf numFmtId="0" fontId="14" fillId="0" borderId="0" xfId="0" applyFont="1" applyAlignment="1" applyProtection="1">
      <alignment horizontal="center"/>
      <protection locked="0"/>
    </xf>
    <xf numFmtId="0" fontId="14" fillId="0" borderId="0" xfId="0" applyFont="1" applyAlignment="1" applyProtection="1">
      <alignment horizontal="right"/>
      <protection locked="0"/>
    </xf>
    <xf numFmtId="0" fontId="0" fillId="0" borderId="0" xfId="0" applyAlignment="1" applyProtection="1">
      <alignment horizontal="right"/>
      <protection locked="0"/>
    </xf>
    <xf numFmtId="0" fontId="14" fillId="0" borderId="0" xfId="0" applyFont="1" applyProtection="1">
      <protection locked="0"/>
    </xf>
    <xf numFmtId="16" fontId="14" fillId="0" borderId="0" xfId="0" quotePrefix="1" applyNumberFormat="1" applyFont="1" applyAlignment="1" applyProtection="1">
      <alignment horizontal="right"/>
      <protection locked="0"/>
    </xf>
    <xf numFmtId="0" fontId="15" fillId="0" borderId="0" xfId="0" applyFont="1" applyProtection="1">
      <protection locked="0"/>
    </xf>
    <xf numFmtId="0" fontId="16" fillId="0" borderId="0" xfId="0" applyFont="1" applyProtection="1">
      <protection locked="0"/>
    </xf>
    <xf numFmtId="0" fontId="17" fillId="0" borderId="0" xfId="0" applyFont="1" applyProtection="1">
      <protection locked="0"/>
    </xf>
    <xf numFmtId="0" fontId="14" fillId="0" borderId="4" xfId="0" applyFont="1" applyBorder="1" applyProtection="1">
      <protection locked="0"/>
    </xf>
    <xf numFmtId="0" fontId="14" fillId="0" borderId="2" xfId="0" applyFont="1" applyBorder="1" applyAlignment="1" applyProtection="1">
      <alignment horizontal="right"/>
      <protection locked="0"/>
    </xf>
    <xf numFmtId="0" fontId="0" fillId="0" borderId="2" xfId="0" applyBorder="1" applyProtection="1">
      <protection locked="0"/>
    </xf>
    <xf numFmtId="164" fontId="0" fillId="3" borderId="0" xfId="0" applyNumberFormat="1" applyFill="1" applyProtection="1"/>
    <xf numFmtId="0" fontId="0" fillId="3" borderId="5" xfId="0" applyFill="1" applyBorder="1"/>
    <xf numFmtId="0" fontId="4" fillId="3" borderId="6" xfId="3" applyFont="1" applyFill="1" applyBorder="1" applyAlignment="1">
      <alignment horizontal="center"/>
    </xf>
    <xf numFmtId="165" fontId="14" fillId="3" borderId="6" xfId="0" applyNumberFormat="1" applyFont="1" applyFill="1" applyBorder="1" applyAlignment="1">
      <alignment horizontal="right"/>
    </xf>
    <xf numFmtId="0" fontId="0" fillId="3" borderId="6" xfId="0" applyFill="1" applyBorder="1"/>
    <xf numFmtId="164" fontId="13" fillId="3" borderId="0" xfId="2" applyNumberFormat="1" applyFont="1" applyFill="1" applyProtection="1"/>
    <xf numFmtId="164" fontId="13" fillId="3" borderId="0" xfId="2" applyNumberFormat="1" applyFont="1" applyFill="1" applyProtection="1">
      <protection locked="0"/>
    </xf>
    <xf numFmtId="164" fontId="13" fillId="3" borderId="7" xfId="2" applyNumberFormat="1" applyFont="1" applyFill="1" applyBorder="1" applyProtection="1"/>
    <xf numFmtId="164" fontId="0" fillId="3" borderId="0" xfId="0" applyNumberFormat="1" applyFill="1" applyProtection="1">
      <protection locked="0"/>
    </xf>
    <xf numFmtId="0" fontId="18" fillId="0" borderId="8" xfId="0" applyFont="1" applyBorder="1" applyProtection="1">
      <protection locked="0"/>
    </xf>
    <xf numFmtId="0" fontId="18" fillId="0" borderId="6" xfId="0" applyFont="1" applyBorder="1" applyProtection="1">
      <protection locked="0"/>
    </xf>
    <xf numFmtId="0" fontId="18" fillId="0" borderId="6" xfId="0" applyFont="1" applyBorder="1"/>
    <xf numFmtId="0" fontId="18" fillId="0" borderId="6" xfId="0" applyFont="1" applyBorder="1" applyProtection="1"/>
    <xf numFmtId="164" fontId="18" fillId="0" borderId="5" xfId="0" applyNumberFormat="1" applyFont="1" applyBorder="1" applyProtection="1"/>
    <xf numFmtId="164" fontId="13" fillId="0" borderId="0" xfId="2" applyNumberFormat="1" applyFont="1"/>
    <xf numFmtId="164" fontId="0" fillId="3" borderId="0" xfId="0" applyNumberFormat="1" applyFill="1"/>
    <xf numFmtId="1" fontId="0" fillId="0" borderId="0" xfId="0" applyNumberFormat="1"/>
    <xf numFmtId="0" fontId="19" fillId="0" borderId="0" xfId="0" applyFont="1" applyProtection="1">
      <protection locked="0"/>
    </xf>
    <xf numFmtId="0" fontId="20" fillId="0" borderId="0" xfId="0" applyFont="1" applyAlignment="1">
      <alignment horizontal="center"/>
    </xf>
    <xf numFmtId="0" fontId="20" fillId="0" borderId="0" xfId="0" applyFont="1" applyAlignment="1"/>
    <xf numFmtId="0" fontId="21" fillId="0" borderId="0" xfId="0" applyFont="1" applyBorder="1" applyAlignment="1" applyProtection="1">
      <alignment horizontal="center"/>
      <protection locked="0"/>
    </xf>
    <xf numFmtId="0" fontId="21" fillId="0" borderId="0" xfId="0" applyFont="1" applyBorder="1" applyAlignment="1" applyProtection="1">
      <protection locked="0"/>
    </xf>
    <xf numFmtId="0" fontId="14" fillId="0" borderId="0" xfId="0" applyFont="1"/>
    <xf numFmtId="0" fontId="14" fillId="0" borderId="1" xfId="0" applyFont="1" applyBorder="1" applyAlignment="1">
      <alignment horizontal="center"/>
    </xf>
    <xf numFmtId="164" fontId="14" fillId="0" borderId="9" xfId="0" applyNumberFormat="1" applyFont="1" applyBorder="1" applyAlignment="1">
      <alignment horizontal="center"/>
    </xf>
    <xf numFmtId="0" fontId="14" fillId="0" borderId="2" xfId="0" applyFont="1" applyBorder="1" applyAlignment="1" applyProtection="1">
      <alignment horizontal="center"/>
      <protection locked="0"/>
    </xf>
    <xf numFmtId="164" fontId="14" fillId="0" borderId="10" xfId="0" applyNumberFormat="1" applyFont="1" applyBorder="1" applyAlignment="1" applyProtection="1">
      <alignment horizontal="center"/>
      <protection locked="0"/>
    </xf>
    <xf numFmtId="164" fontId="13" fillId="3" borderId="0" xfId="2" applyNumberFormat="1" applyFont="1" applyFill="1" applyBorder="1" applyProtection="1"/>
    <xf numFmtId="0" fontId="0" fillId="0" borderId="11" xfId="0" applyBorder="1" applyProtection="1">
      <protection locked="0"/>
    </xf>
    <xf numFmtId="0" fontId="22" fillId="0" borderId="0" xfId="0" applyFont="1" applyAlignment="1">
      <alignment horizontal="justify"/>
    </xf>
    <xf numFmtId="0" fontId="22" fillId="0" borderId="0" xfId="0" applyFont="1"/>
    <xf numFmtId="0" fontId="19" fillId="0" borderId="0" xfId="0" applyFont="1" applyBorder="1" applyAlignment="1" applyProtection="1">
      <alignment horizontal="center"/>
      <protection locked="0"/>
    </xf>
    <xf numFmtId="0" fontId="24" fillId="0" borderId="0" xfId="0" applyFont="1" applyBorder="1" applyAlignment="1" applyProtection="1">
      <alignment horizontal="center"/>
      <protection locked="0"/>
    </xf>
    <xf numFmtId="0" fontId="24" fillId="0" borderId="0" xfId="0" applyFont="1"/>
    <xf numFmtId="164" fontId="24" fillId="0" borderId="0" xfId="0" applyNumberFormat="1" applyFont="1"/>
    <xf numFmtId="0" fontId="24" fillId="0" borderId="0" xfId="0" applyFont="1" applyAlignment="1">
      <alignment horizontal="center"/>
    </xf>
    <xf numFmtId="0" fontId="19" fillId="0" borderId="0" xfId="0" applyFont="1" applyBorder="1" applyProtection="1">
      <protection locked="0"/>
    </xf>
    <xf numFmtId="0" fontId="23" fillId="0" borderId="0" xfId="0" applyFont="1" applyProtection="1">
      <protection locked="0"/>
    </xf>
    <xf numFmtId="0" fontId="22" fillId="0" borderId="0" xfId="0" applyFont="1" applyProtection="1">
      <protection locked="0"/>
    </xf>
    <xf numFmtId="0" fontId="19" fillId="0" borderId="0" xfId="0" applyFont="1"/>
    <xf numFmtId="0" fontId="22" fillId="0" borderId="0" xfId="0" applyFont="1" applyBorder="1"/>
    <xf numFmtId="0" fontId="0" fillId="0" borderId="12" xfId="0" applyBorder="1"/>
    <xf numFmtId="0" fontId="0" fillId="0" borderId="13" xfId="0" applyBorder="1"/>
    <xf numFmtId="0" fontId="25" fillId="0" borderId="14" xfId="0" applyFont="1" applyBorder="1"/>
    <xf numFmtId="0" fontId="0" fillId="0" borderId="15" xfId="0" applyBorder="1"/>
    <xf numFmtId="0" fontId="19" fillId="0" borderId="14" xfId="0" applyFont="1" applyBorder="1" applyProtection="1">
      <protection locked="0"/>
    </xf>
    <xf numFmtId="0" fontId="26" fillId="0" borderId="0" xfId="0" applyFont="1" applyBorder="1" applyAlignment="1" applyProtection="1">
      <alignment horizontal="center"/>
      <protection locked="0"/>
    </xf>
    <xf numFmtId="0" fontId="19" fillId="0" borderId="16" xfId="0" applyFont="1" applyBorder="1" applyProtection="1">
      <protection locked="0"/>
    </xf>
    <xf numFmtId="0" fontId="26" fillId="0" borderId="11" xfId="0" applyFont="1" applyBorder="1" applyAlignment="1" applyProtection="1">
      <alignment horizontal="center"/>
      <protection locked="0"/>
    </xf>
    <xf numFmtId="0" fontId="0" fillId="0" borderId="11" xfId="0" applyBorder="1"/>
    <xf numFmtId="0" fontId="6" fillId="3" borderId="8" xfId="3" applyFont="1" applyFill="1" applyBorder="1"/>
    <xf numFmtId="0" fontId="3" fillId="3" borderId="6" xfId="3" applyFont="1" applyFill="1" applyBorder="1"/>
    <xf numFmtId="0" fontId="27" fillId="0" borderId="0" xfId="0" applyFont="1" applyAlignment="1" applyProtection="1">
      <alignment horizontal="left"/>
      <protection locked="0"/>
    </xf>
    <xf numFmtId="3" fontId="0" fillId="0" borderId="0" xfId="0" applyNumberFormat="1" applyProtection="1">
      <protection locked="0"/>
    </xf>
    <xf numFmtId="0" fontId="0" fillId="2" borderId="0" xfId="0" quotePrefix="1" applyFill="1" applyBorder="1" applyAlignment="1">
      <alignment horizontal="left"/>
    </xf>
    <xf numFmtId="0" fontId="2" fillId="0" borderId="0" xfId="0" applyFont="1" applyFill="1" applyBorder="1" applyAlignment="1">
      <alignment horizontal="left"/>
    </xf>
    <xf numFmtId="0" fontId="7" fillId="0" borderId="0" xfId="3" applyFont="1" applyFill="1" applyBorder="1"/>
    <xf numFmtId="0" fontId="7" fillId="0" borderId="0" xfId="3" applyFont="1" applyFill="1" applyBorder="1" applyAlignment="1">
      <alignment horizontal="center"/>
    </xf>
    <xf numFmtId="0" fontId="29" fillId="0" borderId="17" xfId="0" applyFont="1" applyBorder="1" applyProtection="1">
      <protection locked="0"/>
    </xf>
    <xf numFmtId="0" fontId="29" fillId="0" borderId="18" xfId="0" applyFont="1" applyBorder="1" applyProtection="1">
      <protection locked="0"/>
    </xf>
    <xf numFmtId="0" fontId="29" fillId="0" borderId="18" xfId="0" applyFont="1" applyFill="1" applyBorder="1"/>
    <xf numFmtId="0" fontId="29" fillId="0" borderId="18" xfId="0" applyFont="1" applyBorder="1"/>
    <xf numFmtId="0" fontId="29" fillId="0" borderId="19" xfId="0" applyFont="1" applyBorder="1"/>
    <xf numFmtId="0" fontId="29" fillId="0" borderId="19" xfId="0" applyFont="1" applyBorder="1" applyProtection="1">
      <protection locked="0"/>
    </xf>
    <xf numFmtId="0" fontId="29" fillId="0" borderId="17" xfId="0" applyFont="1" applyBorder="1"/>
    <xf numFmtId="0" fontId="27" fillId="0" borderId="18" xfId="0" applyFont="1" applyBorder="1" applyProtection="1">
      <protection locked="0"/>
    </xf>
    <xf numFmtId="0" fontId="18" fillId="0" borderId="0" xfId="0" applyFont="1" applyProtection="1">
      <protection locked="0"/>
    </xf>
    <xf numFmtId="0" fontId="18" fillId="0" borderId="0" xfId="0" applyFont="1"/>
    <xf numFmtId="0" fontId="25" fillId="0" borderId="0" xfId="0" applyFont="1"/>
    <xf numFmtId="164" fontId="25" fillId="0" borderId="0" xfId="0" applyNumberFormat="1" applyFont="1"/>
    <xf numFmtId="0" fontId="18" fillId="0" borderId="0" xfId="0" applyFont="1" applyBorder="1" applyAlignment="1" applyProtection="1">
      <alignment horizontal="center"/>
      <protection locked="0"/>
    </xf>
    <xf numFmtId="168" fontId="15" fillId="4" borderId="0" xfId="0" applyNumberFormat="1" applyFont="1" applyFill="1"/>
    <xf numFmtId="168" fontId="15" fillId="4" borderId="18" xfId="0" applyNumberFormat="1" applyFont="1" applyFill="1" applyBorder="1"/>
    <xf numFmtId="168" fontId="15" fillId="4" borderId="18" xfId="0" applyNumberFormat="1" applyFont="1" applyFill="1" applyBorder="1" applyProtection="1"/>
    <xf numFmtId="0" fontId="23" fillId="0" borderId="20" xfId="0" applyFont="1" applyBorder="1" applyProtection="1"/>
    <xf numFmtId="0" fontId="27" fillId="0" borderId="18" xfId="0" applyFont="1" applyFill="1" applyBorder="1" applyProtection="1">
      <protection locked="0"/>
    </xf>
    <xf numFmtId="1" fontId="19" fillId="0" borderId="0" xfId="0" applyNumberFormat="1" applyFont="1" applyBorder="1" applyAlignment="1" applyProtection="1">
      <alignment horizontal="center"/>
      <protection locked="0"/>
    </xf>
    <xf numFmtId="1" fontId="19" fillId="0" borderId="0" xfId="0" applyNumberFormat="1" applyFont="1"/>
    <xf numFmtId="0" fontId="26" fillId="6" borderId="21" xfId="0" applyFont="1" applyFill="1" applyBorder="1"/>
    <xf numFmtId="0" fontId="26" fillId="0" borderId="0" xfId="0" applyFont="1" applyBorder="1" applyAlignment="1" applyProtection="1">
      <alignment horizontal="center"/>
      <protection locked="0"/>
    </xf>
    <xf numFmtId="0" fontId="29" fillId="5" borderId="22" xfId="0" applyFont="1" applyFill="1" applyBorder="1" applyAlignment="1">
      <alignment horizontal="left"/>
    </xf>
    <xf numFmtId="0" fontId="29" fillId="5" borderId="23" xfId="0" applyFont="1" applyFill="1" applyBorder="1" applyAlignment="1">
      <alignment horizontal="left"/>
    </xf>
    <xf numFmtId="0" fontId="29" fillId="2" borderId="23" xfId="0" applyFont="1" applyFill="1" applyBorder="1" applyAlignment="1">
      <alignment horizontal="left"/>
    </xf>
    <xf numFmtId="0" fontId="29" fillId="0" borderId="23" xfId="0" applyFont="1" applyFill="1" applyBorder="1"/>
    <xf numFmtId="0" fontId="29" fillId="0" borderId="23" xfId="0" applyFont="1" applyFill="1" applyBorder="1" applyAlignment="1">
      <alignment horizontal="left"/>
    </xf>
    <xf numFmtId="0" fontId="29" fillId="2" borderId="24" xfId="0" applyFont="1" applyFill="1" applyBorder="1" applyAlignment="1">
      <alignment horizontal="left"/>
    </xf>
    <xf numFmtId="0" fontId="29" fillId="2" borderId="22" xfId="0" applyFont="1" applyFill="1" applyBorder="1" applyAlignment="1">
      <alignment horizontal="left"/>
    </xf>
    <xf numFmtId="0" fontId="29" fillId="5" borderId="25" xfId="0" applyFont="1" applyFill="1" applyBorder="1" applyAlignment="1">
      <alignment horizontal="center"/>
    </xf>
    <xf numFmtId="0" fontId="29" fillId="2" borderId="25" xfId="0" applyFont="1" applyFill="1" applyBorder="1" applyAlignment="1">
      <alignment horizontal="center"/>
    </xf>
    <xf numFmtId="0" fontId="29" fillId="0" borderId="25" xfId="0" applyFont="1" applyFill="1" applyBorder="1" applyAlignment="1">
      <alignment horizontal="center"/>
    </xf>
    <xf numFmtId="0" fontId="29" fillId="2" borderId="26" xfId="0" applyFont="1" applyFill="1" applyBorder="1" applyAlignment="1">
      <alignment horizontal="center"/>
    </xf>
    <xf numFmtId="0" fontId="0" fillId="2" borderId="27" xfId="0" applyFill="1" applyBorder="1" applyAlignment="1">
      <alignment horizontal="center"/>
    </xf>
    <xf numFmtId="0" fontId="29" fillId="2" borderId="28" xfId="0" applyFont="1" applyFill="1" applyBorder="1" applyAlignment="1">
      <alignment horizontal="center"/>
    </xf>
    <xf numFmtId="0" fontId="0" fillId="0" borderId="27" xfId="0" applyFill="1" applyBorder="1" applyAlignment="1">
      <alignment horizontal="center"/>
    </xf>
    <xf numFmtId="0" fontId="29" fillId="5" borderId="28" xfId="0" applyFont="1" applyFill="1" applyBorder="1" applyAlignment="1">
      <alignment horizontal="center"/>
    </xf>
    <xf numFmtId="0" fontId="14" fillId="7" borderId="6" xfId="0" applyFont="1" applyFill="1" applyBorder="1" applyProtection="1">
      <protection locked="0"/>
    </xf>
    <xf numFmtId="0" fontId="0" fillId="7" borderId="6" xfId="0" applyFill="1" applyBorder="1" applyProtection="1">
      <protection locked="0"/>
    </xf>
    <xf numFmtId="1" fontId="0" fillId="7" borderId="5" xfId="0" applyNumberFormat="1" applyFill="1" applyBorder="1"/>
    <xf numFmtId="0" fontId="14" fillId="7" borderId="8" xfId="0" applyFont="1" applyFill="1" applyBorder="1" applyProtection="1">
      <protection locked="0"/>
    </xf>
    <xf numFmtId="0" fontId="14" fillId="7" borderId="21" xfId="0" applyFont="1" applyFill="1" applyBorder="1" applyProtection="1">
      <protection locked="0"/>
    </xf>
    <xf numFmtId="0" fontId="32" fillId="2" borderId="23" xfId="0" applyFont="1" applyFill="1" applyBorder="1" applyAlignment="1">
      <alignment horizontal="left"/>
    </xf>
    <xf numFmtId="0" fontId="29" fillId="0" borderId="29" xfId="0" applyFont="1" applyBorder="1" applyProtection="1">
      <protection locked="0"/>
    </xf>
    <xf numFmtId="0" fontId="29" fillId="0" borderId="30" xfId="0" applyFont="1" applyBorder="1" applyProtection="1">
      <protection locked="0"/>
    </xf>
    <xf numFmtId="0" fontId="32" fillId="0" borderId="30" xfId="0" applyFont="1" applyBorder="1" applyProtection="1">
      <protection locked="0"/>
    </xf>
    <xf numFmtId="0" fontId="29" fillId="0" borderId="31" xfId="0" applyFont="1" applyBorder="1" applyProtection="1">
      <protection locked="0"/>
    </xf>
    <xf numFmtId="0" fontId="29" fillId="0" borderId="30" xfId="0" applyFont="1" applyBorder="1"/>
    <xf numFmtId="0" fontId="29" fillId="0" borderId="31" xfId="0" applyFont="1" applyBorder="1"/>
    <xf numFmtId="169" fontId="29" fillId="0" borderId="25" xfId="1" applyNumberFormat="1" applyFont="1" applyBorder="1"/>
    <xf numFmtId="169" fontId="29" fillId="0" borderId="25" xfId="1" applyNumberFormat="1" applyFont="1" applyBorder="1" applyProtection="1">
      <protection locked="0"/>
    </xf>
    <xf numFmtId="169" fontId="13" fillId="0" borderId="27" xfId="1" applyNumberFormat="1" applyFont="1" applyBorder="1" applyProtection="1">
      <protection locked="0"/>
    </xf>
    <xf numFmtId="169" fontId="29" fillId="0" borderId="28" xfId="1" applyNumberFormat="1" applyFont="1" applyBorder="1" applyProtection="1">
      <protection locked="0"/>
    </xf>
    <xf numFmtId="169" fontId="13" fillId="0" borderId="27" xfId="1" applyNumberFormat="1" applyFont="1" applyBorder="1"/>
    <xf numFmtId="169" fontId="13" fillId="0" borderId="27" xfId="1" applyNumberFormat="1" applyFont="1" applyBorder="1"/>
    <xf numFmtId="169" fontId="33" fillId="0" borderId="25" xfId="1" applyNumberFormat="1" applyFont="1" applyBorder="1"/>
    <xf numFmtId="169" fontId="33" fillId="0" borderId="28" xfId="1" applyNumberFormat="1" applyFont="1" applyBorder="1"/>
    <xf numFmtId="169" fontId="29" fillId="0" borderId="25" xfId="1" applyNumberFormat="1" applyFont="1" applyBorder="1" applyAlignment="1">
      <alignment horizontal="right"/>
    </xf>
    <xf numFmtId="169" fontId="29" fillId="0" borderId="28" xfId="1" applyNumberFormat="1" applyFont="1" applyBorder="1" applyAlignment="1">
      <alignment horizontal="right"/>
    </xf>
    <xf numFmtId="169" fontId="29" fillId="0" borderId="28" xfId="1" applyNumberFormat="1" applyFont="1" applyBorder="1"/>
    <xf numFmtId="169" fontId="14" fillId="7" borderId="21" xfId="1" applyNumberFormat="1" applyFont="1" applyFill="1" applyBorder="1"/>
    <xf numFmtId="0" fontId="24" fillId="0" borderId="0" xfId="0" applyFont="1" applyAlignment="1">
      <alignment horizontal="left"/>
    </xf>
    <xf numFmtId="0" fontId="14" fillId="0" borderId="32" xfId="0" applyFont="1" applyBorder="1" applyProtection="1">
      <protection locked="0"/>
    </xf>
    <xf numFmtId="0" fontId="14" fillId="0" borderId="14" xfId="0" applyFont="1" applyBorder="1" applyProtection="1">
      <protection locked="0"/>
    </xf>
    <xf numFmtId="0" fontId="14" fillId="0" borderId="0" xfId="0" applyFont="1" applyBorder="1" applyProtection="1">
      <protection locked="0"/>
    </xf>
    <xf numFmtId="0" fontId="14" fillId="0" borderId="16" xfId="0" applyFont="1" applyBorder="1" applyProtection="1">
      <protection locked="0"/>
    </xf>
    <xf numFmtId="0" fontId="14" fillId="0" borderId="11" xfId="0" applyFont="1" applyBorder="1" applyProtection="1">
      <protection locked="0"/>
    </xf>
    <xf numFmtId="1" fontId="24" fillId="6" borderId="21" xfId="0" applyNumberFormat="1" applyFont="1" applyFill="1" applyBorder="1"/>
    <xf numFmtId="3" fontId="5" fillId="6" borderId="21" xfId="0" applyNumberFormat="1" applyFont="1" applyFill="1" applyBorder="1" applyProtection="1">
      <protection locked="0"/>
    </xf>
    <xf numFmtId="3" fontId="5" fillId="5" borderId="0" xfId="0" applyNumberFormat="1" applyFont="1" applyFill="1" applyBorder="1" applyProtection="1">
      <protection locked="0"/>
    </xf>
    <xf numFmtId="0" fontId="0" fillId="3" borderId="0" xfId="0" applyFill="1"/>
    <xf numFmtId="0" fontId="0" fillId="7" borderId="0" xfId="0" applyFill="1" applyBorder="1" applyProtection="1">
      <protection locked="0"/>
    </xf>
    <xf numFmtId="0" fontId="14" fillId="7" borderId="0" xfId="0" applyFont="1" applyFill="1" applyBorder="1" applyProtection="1">
      <protection locked="0"/>
    </xf>
    <xf numFmtId="0" fontId="2" fillId="8" borderId="27" xfId="0" applyFont="1" applyFill="1" applyBorder="1" applyAlignment="1">
      <alignment horizontal="center"/>
    </xf>
    <xf numFmtId="0" fontId="2" fillId="8" borderId="0" xfId="0" quotePrefix="1" applyFont="1" applyFill="1" applyBorder="1" applyAlignment="1">
      <alignment horizontal="left"/>
    </xf>
    <xf numFmtId="0" fontId="0" fillId="8" borderId="0" xfId="0" applyFill="1"/>
    <xf numFmtId="0" fontId="0" fillId="8" borderId="0" xfId="0" applyFill="1" applyProtection="1">
      <protection locked="0"/>
    </xf>
    <xf numFmtId="169" fontId="13" fillId="8" borderId="27" xfId="1" applyNumberFormat="1" applyFont="1" applyFill="1" applyBorder="1"/>
    <xf numFmtId="0" fontId="29" fillId="0" borderId="33" xfId="0" applyFont="1" applyBorder="1" applyProtection="1">
      <protection locked="0"/>
    </xf>
    <xf numFmtId="0" fontId="29" fillId="0" borderId="26" xfId="0" applyFont="1" applyBorder="1" applyProtection="1">
      <protection locked="0"/>
    </xf>
    <xf numFmtId="0" fontId="0" fillId="0" borderId="21" xfId="0" applyBorder="1"/>
    <xf numFmtId="0" fontId="0" fillId="0" borderId="32" xfId="0" applyBorder="1"/>
    <xf numFmtId="1" fontId="0" fillId="0" borderId="13" xfId="0" applyNumberFormat="1" applyBorder="1"/>
    <xf numFmtId="0" fontId="0" fillId="0" borderId="16" xfId="0" applyBorder="1" applyProtection="1">
      <protection locked="0"/>
    </xf>
    <xf numFmtId="1" fontId="0" fillId="0" borderId="35" xfId="0" applyNumberFormat="1" applyBorder="1"/>
    <xf numFmtId="0" fontId="14" fillId="7" borderId="27" xfId="0" applyFont="1" applyFill="1" applyBorder="1" applyProtection="1">
      <protection locked="0"/>
    </xf>
    <xf numFmtId="169" fontId="14" fillId="7" borderId="27" xfId="1" applyNumberFormat="1" applyFont="1" applyFill="1" applyBorder="1"/>
    <xf numFmtId="0" fontId="34" fillId="7" borderId="21" xfId="0" applyFont="1" applyFill="1" applyBorder="1" applyProtection="1">
      <protection locked="0"/>
    </xf>
    <xf numFmtId="0" fontId="34" fillId="9" borderId="21" xfId="0" applyFont="1" applyFill="1" applyBorder="1" applyAlignment="1">
      <alignment horizontal="left"/>
    </xf>
    <xf numFmtId="0" fontId="14" fillId="9" borderId="8" xfId="0" applyFont="1" applyFill="1" applyBorder="1" applyProtection="1">
      <protection locked="0"/>
    </xf>
    <xf numFmtId="0" fontId="14" fillId="9" borderId="6" xfId="0" applyFont="1" applyFill="1" applyBorder="1" applyProtection="1">
      <protection locked="0"/>
    </xf>
    <xf numFmtId="0" fontId="14" fillId="9" borderId="5" xfId="0" applyFont="1" applyFill="1" applyBorder="1" applyProtection="1">
      <protection locked="0"/>
    </xf>
    <xf numFmtId="0" fontId="14" fillId="10" borderId="8" xfId="0" applyFont="1" applyFill="1" applyBorder="1" applyProtection="1">
      <protection locked="0"/>
    </xf>
    <xf numFmtId="0" fontId="14" fillId="10" borderId="6" xfId="0" applyFont="1" applyFill="1" applyBorder="1" applyProtection="1">
      <protection locked="0"/>
    </xf>
    <xf numFmtId="0" fontId="30" fillId="3" borderId="32" xfId="0" applyFont="1" applyFill="1" applyBorder="1"/>
    <xf numFmtId="0" fontId="30" fillId="3" borderId="16" xfId="0" applyFont="1" applyFill="1" applyBorder="1"/>
    <xf numFmtId="169" fontId="33" fillId="11" borderId="33" xfId="1" applyNumberFormat="1" applyFont="1" applyFill="1" applyBorder="1" applyProtection="1"/>
    <xf numFmtId="169" fontId="33" fillId="11" borderId="25" xfId="1" applyNumberFormat="1" applyFont="1" applyFill="1" applyBorder="1" applyProtection="1"/>
    <xf numFmtId="169" fontId="33" fillId="11" borderId="25" xfId="1" applyNumberFormat="1" applyFont="1" applyFill="1" applyBorder="1" applyProtection="1">
      <protection locked="0"/>
    </xf>
    <xf numFmtId="169" fontId="33" fillId="11" borderId="26" xfId="1" applyNumberFormat="1" applyFont="1" applyFill="1" applyBorder="1" applyProtection="1">
      <protection locked="0"/>
    </xf>
    <xf numFmtId="0" fontId="0" fillId="12" borderId="27" xfId="0" applyFill="1" applyBorder="1" applyAlignment="1">
      <alignment horizontal="center"/>
    </xf>
    <xf numFmtId="0" fontId="0" fillId="12" borderId="0" xfId="0" quotePrefix="1" applyFill="1" applyBorder="1" applyAlignment="1">
      <alignment horizontal="left"/>
    </xf>
    <xf numFmtId="0" fontId="0" fillId="12" borderId="0" xfId="0" applyFill="1"/>
    <xf numFmtId="169" fontId="13" fillId="12" borderId="27" xfId="1" applyNumberFormat="1" applyFont="1" applyFill="1" applyBorder="1"/>
    <xf numFmtId="0" fontId="18" fillId="3" borderId="6" xfId="0" applyFont="1" applyFill="1" applyBorder="1" applyProtection="1">
      <protection locked="0"/>
    </xf>
    <xf numFmtId="169" fontId="18" fillId="3" borderId="21" xfId="1" applyNumberFormat="1" applyFont="1" applyFill="1" applyBorder="1" applyProtection="1">
      <protection locked="0"/>
    </xf>
    <xf numFmtId="0" fontId="18" fillId="3" borderId="8" xfId="0" applyFont="1" applyFill="1" applyBorder="1" applyAlignment="1" applyProtection="1">
      <alignment horizontal="left"/>
      <protection locked="0"/>
    </xf>
    <xf numFmtId="0" fontId="26" fillId="13" borderId="0" xfId="0" applyFont="1" applyFill="1" applyProtection="1">
      <protection locked="0"/>
    </xf>
    <xf numFmtId="0" fontId="23" fillId="13" borderId="0" xfId="0" applyFont="1" applyFill="1" applyProtection="1">
      <protection locked="0"/>
    </xf>
    <xf numFmtId="0" fontId="18" fillId="13" borderId="0" xfId="0" applyFont="1" applyFill="1" applyProtection="1">
      <protection locked="0"/>
    </xf>
    <xf numFmtId="0" fontId="23" fillId="13" borderId="0" xfId="0" applyFont="1" applyFill="1" applyBorder="1" applyProtection="1">
      <protection locked="0"/>
    </xf>
    <xf numFmtId="0" fontId="18" fillId="13" borderId="7" xfId="0" applyFont="1" applyFill="1" applyBorder="1" applyProtection="1">
      <protection locked="0"/>
    </xf>
    <xf numFmtId="0" fontId="23" fillId="13" borderId="7" xfId="0" applyFont="1" applyFill="1" applyBorder="1" applyProtection="1">
      <protection locked="0"/>
    </xf>
    <xf numFmtId="0" fontId="19" fillId="13" borderId="7" xfId="0" applyFont="1" applyFill="1" applyBorder="1" applyProtection="1">
      <protection locked="0"/>
    </xf>
    <xf numFmtId="0" fontId="26" fillId="14" borderId="0" xfId="0" applyFont="1" applyFill="1" applyAlignment="1">
      <alignment horizontal="center"/>
    </xf>
    <xf numFmtId="0" fontId="26" fillId="14" borderId="0" xfId="0" applyFont="1" applyFill="1" applyBorder="1" applyAlignment="1" applyProtection="1">
      <alignment horizontal="center"/>
      <protection locked="0"/>
    </xf>
    <xf numFmtId="0" fontId="26" fillId="14" borderId="0" xfId="0" applyFont="1" applyFill="1"/>
    <xf numFmtId="0" fontId="24" fillId="0" borderId="0" xfId="0" applyFont="1" applyAlignment="1">
      <alignment horizontal="right"/>
    </xf>
    <xf numFmtId="0" fontId="30" fillId="3" borderId="36" xfId="0" applyFont="1" applyFill="1" applyBorder="1" applyAlignment="1">
      <alignment horizontal="center"/>
    </xf>
    <xf numFmtId="0" fontId="30" fillId="3" borderId="34" xfId="0" applyFont="1" applyFill="1" applyBorder="1" applyAlignment="1">
      <alignment horizontal="center"/>
    </xf>
    <xf numFmtId="0" fontId="30" fillId="5" borderId="0" xfId="0" applyFont="1" applyFill="1" applyBorder="1" applyAlignment="1">
      <alignment horizontal="center"/>
    </xf>
    <xf numFmtId="0" fontId="7" fillId="16" borderId="37" xfId="3" applyFont="1" applyFill="1" applyBorder="1"/>
    <xf numFmtId="0" fontId="7" fillId="16" borderId="37" xfId="3" applyFont="1" applyFill="1" applyBorder="1" applyAlignment="1">
      <alignment horizontal="center"/>
    </xf>
    <xf numFmtId="0" fontId="8" fillId="16" borderId="37" xfId="3" applyFont="1" applyFill="1" applyBorder="1"/>
    <xf numFmtId="165" fontId="35" fillId="16" borderId="4" xfId="0" applyNumberFormat="1" applyFont="1" applyFill="1" applyBorder="1" applyAlignment="1">
      <alignment horizontal="right"/>
    </xf>
    <xf numFmtId="0" fontId="28" fillId="16" borderId="2" xfId="0" applyFont="1" applyFill="1" applyBorder="1"/>
    <xf numFmtId="1" fontId="28" fillId="16" borderId="10" xfId="0" applyNumberFormat="1" applyFont="1" applyFill="1" applyBorder="1"/>
    <xf numFmtId="0" fontId="7" fillId="16" borderId="38" xfId="3" applyFont="1" applyFill="1" applyBorder="1"/>
    <xf numFmtId="0" fontId="7" fillId="16" borderId="39" xfId="3" applyFont="1" applyFill="1" applyBorder="1" applyAlignment="1">
      <alignment horizontal="center"/>
    </xf>
    <xf numFmtId="0" fontId="7" fillId="16" borderId="40" xfId="3" applyFont="1" applyFill="1" applyBorder="1"/>
    <xf numFmtId="165" fontId="14" fillId="16" borderId="39" xfId="0" applyNumberFormat="1" applyFont="1" applyFill="1" applyBorder="1" applyAlignment="1">
      <alignment horizontal="right"/>
    </xf>
    <xf numFmtId="0" fontId="0" fillId="16" borderId="39" xfId="0" applyFill="1" applyBorder="1"/>
    <xf numFmtId="1" fontId="0" fillId="16" borderId="40" xfId="0" applyNumberFormat="1" applyFill="1" applyBorder="1"/>
    <xf numFmtId="0" fontId="14" fillId="0" borderId="15" xfId="0" applyFont="1" applyBorder="1" applyProtection="1">
      <protection locked="0"/>
    </xf>
    <xf numFmtId="0" fontId="14" fillId="0" borderId="35" xfId="0" applyFont="1" applyBorder="1" applyProtection="1">
      <protection locked="0"/>
    </xf>
    <xf numFmtId="164" fontId="0" fillId="0" borderId="13" xfId="0" applyNumberFormat="1" applyBorder="1"/>
    <xf numFmtId="0" fontId="14" fillId="9" borderId="21" xfId="0" applyFont="1" applyFill="1" applyBorder="1" applyProtection="1">
      <protection locked="0"/>
    </xf>
    <xf numFmtId="0" fontId="14" fillId="10" borderId="21" xfId="0" applyFont="1" applyFill="1" applyBorder="1" applyProtection="1">
      <protection locked="0"/>
    </xf>
    <xf numFmtId="1" fontId="0" fillId="0" borderId="7" xfId="0" applyNumberFormat="1" applyBorder="1"/>
    <xf numFmtId="0" fontId="0" fillId="0" borderId="7" xfId="0" applyBorder="1"/>
    <xf numFmtId="1" fontId="0" fillId="7" borderId="7" xfId="0" applyNumberFormat="1" applyFill="1" applyBorder="1"/>
    <xf numFmtId="169" fontId="14" fillId="7" borderId="7" xfId="1" applyNumberFormat="1" applyFont="1" applyFill="1" applyBorder="1"/>
    <xf numFmtId="0" fontId="14" fillId="9" borderId="7" xfId="0" applyFont="1" applyFill="1" applyBorder="1" applyProtection="1">
      <protection locked="0"/>
    </xf>
    <xf numFmtId="164" fontId="13" fillId="3" borderId="36" xfId="2" applyNumberFormat="1" applyFont="1" applyFill="1" applyBorder="1" applyProtection="1"/>
    <xf numFmtId="164" fontId="13" fillId="3" borderId="27" xfId="2" applyNumberFormat="1" applyFont="1" applyFill="1" applyBorder="1" applyProtection="1"/>
    <xf numFmtId="164" fontId="13" fillId="3" borderId="34" xfId="2" applyNumberFormat="1" applyFont="1" applyFill="1" applyBorder="1" applyProtection="1"/>
    <xf numFmtId="0" fontId="0" fillId="3" borderId="0" xfId="0" applyFill="1" applyProtection="1"/>
    <xf numFmtId="0" fontId="31" fillId="14" borderId="8" xfId="0" applyFont="1" applyFill="1" applyBorder="1" applyProtection="1">
      <protection locked="0"/>
    </xf>
    <xf numFmtId="168" fontId="18" fillId="14" borderId="21" xfId="0" applyNumberFormat="1" applyFont="1" applyFill="1" applyBorder="1" applyProtection="1">
      <protection locked="0"/>
    </xf>
    <xf numFmtId="164" fontId="0" fillId="0" borderId="0" xfId="0" applyNumberFormat="1" applyAlignment="1" applyProtection="1">
      <alignment horizontal="right"/>
      <protection locked="0"/>
    </xf>
    <xf numFmtId="0" fontId="14" fillId="0" borderId="32" xfId="0" applyFont="1" applyBorder="1"/>
    <xf numFmtId="0" fontId="14" fillId="0" borderId="12" xfId="0" applyFont="1" applyBorder="1"/>
    <xf numFmtId="1" fontId="14" fillId="0" borderId="7" xfId="0" applyNumberFormat="1" applyFont="1" applyBorder="1"/>
    <xf numFmtId="0" fontId="14" fillId="0" borderId="7" xfId="0" applyFont="1" applyBorder="1"/>
    <xf numFmtId="169" fontId="33" fillId="0" borderId="25" xfId="1" applyNumberFormat="1" applyFont="1" applyFill="1" applyBorder="1"/>
    <xf numFmtId="169" fontId="33" fillId="0" borderId="25" xfId="1" applyNumberFormat="1" applyFont="1" applyFill="1" applyBorder="1" applyProtection="1">
      <protection locked="0"/>
    </xf>
    <xf numFmtId="169" fontId="33" fillId="0" borderId="25" xfId="1" applyNumberFormat="1" applyFont="1" applyFill="1" applyBorder="1" applyProtection="1"/>
    <xf numFmtId="0" fontId="37" fillId="0" borderId="0" xfId="0" applyFont="1" applyAlignment="1">
      <alignment horizontal="left" vertical="center"/>
    </xf>
    <xf numFmtId="0" fontId="38" fillId="0" borderId="0" xfId="0" applyFont="1" applyAlignment="1">
      <alignment horizontal="center" vertical="center"/>
    </xf>
    <xf numFmtId="0" fontId="39" fillId="0" borderId="0" xfId="0" applyFont="1" applyAlignment="1">
      <alignment vertical="center"/>
    </xf>
    <xf numFmtId="0" fontId="40" fillId="0" borderId="0" xfId="0" applyFont="1" applyAlignment="1">
      <alignment horizontal="justify" vertical="center"/>
    </xf>
    <xf numFmtId="0" fontId="40" fillId="0" borderId="0" xfId="0" applyFont="1" applyAlignment="1">
      <alignment vertical="center"/>
    </xf>
    <xf numFmtId="0" fontId="39" fillId="0" borderId="0" xfId="0" applyFont="1" applyAlignment="1">
      <alignment horizontal="left" vertical="center" indent="5"/>
    </xf>
    <xf numFmtId="0" fontId="40" fillId="0" borderId="0" xfId="0" applyFont="1" applyAlignment="1">
      <alignment horizontal="left" vertical="center" indent="8"/>
    </xf>
    <xf numFmtId="169" fontId="33" fillId="0" borderId="28" xfId="1" applyNumberFormat="1" applyFont="1" applyFill="1" applyBorder="1" applyProtection="1"/>
    <xf numFmtId="1" fontId="0" fillId="0" borderId="0" xfId="0" applyNumberFormat="1" applyFont="1" applyProtection="1">
      <protection locked="0"/>
    </xf>
    <xf numFmtId="1" fontId="13" fillId="0" borderId="0" xfId="4" applyNumberFormat="1" applyFont="1" applyAlignment="1" applyProtection="1">
      <alignment horizontal="right"/>
      <protection locked="0"/>
    </xf>
    <xf numFmtId="169" fontId="14" fillId="9" borderId="21" xfId="0" applyNumberFormat="1" applyFont="1" applyFill="1" applyBorder="1" applyProtection="1">
      <protection locked="0"/>
    </xf>
    <xf numFmtId="169" fontId="14" fillId="5" borderId="7" xfId="1" applyNumberFormat="1" applyFont="1" applyFill="1" applyBorder="1"/>
    <xf numFmtId="0" fontId="14" fillId="7" borderId="7" xfId="0" applyFont="1" applyFill="1" applyBorder="1" applyProtection="1">
      <protection locked="0"/>
    </xf>
    <xf numFmtId="0" fontId="0" fillId="7" borderId="7" xfId="0" applyFill="1" applyBorder="1" applyProtection="1">
      <protection locked="0"/>
    </xf>
    <xf numFmtId="0" fontId="0" fillId="5" borderId="7" xfId="0" applyFont="1" applyFill="1" applyBorder="1" applyAlignment="1" applyProtection="1">
      <alignment horizontal="center"/>
      <protection locked="0"/>
    </xf>
    <xf numFmtId="0" fontId="14" fillId="7" borderId="34" xfId="0" applyFont="1" applyFill="1" applyBorder="1" applyProtection="1">
      <protection locked="0"/>
    </xf>
    <xf numFmtId="0" fontId="14" fillId="7" borderId="16" xfId="0" applyFont="1" applyFill="1" applyBorder="1" applyProtection="1">
      <protection locked="0"/>
    </xf>
    <xf numFmtId="0" fontId="14" fillId="7" borderId="11" xfId="0" applyFont="1" applyFill="1" applyBorder="1" applyProtection="1">
      <protection locked="0"/>
    </xf>
    <xf numFmtId="0" fontId="0" fillId="7" borderId="11" xfId="0" applyFill="1" applyBorder="1" applyProtection="1">
      <protection locked="0"/>
    </xf>
    <xf numFmtId="169" fontId="14" fillId="7" borderId="34" xfId="1" applyNumberFormat="1" applyFont="1" applyFill="1" applyBorder="1"/>
    <xf numFmtId="0" fontId="14" fillId="9" borderId="16" xfId="0" applyFont="1" applyFill="1" applyBorder="1" applyProtection="1">
      <protection locked="0"/>
    </xf>
    <xf numFmtId="0" fontId="14" fillId="9" borderId="11" xfId="0" applyFont="1" applyFill="1" applyBorder="1" applyProtection="1">
      <protection locked="0"/>
    </xf>
    <xf numFmtId="169" fontId="14" fillId="9" borderId="35" xfId="0" applyNumberFormat="1" applyFont="1" applyFill="1" applyBorder="1" applyProtection="1">
      <protection locked="0"/>
    </xf>
    <xf numFmtId="164" fontId="13" fillId="3" borderId="0" xfId="2" applyNumberFormat="1" applyFont="1" applyFill="1" applyBorder="1" applyProtection="1">
      <protection locked="0"/>
    </xf>
    <xf numFmtId="0" fontId="29" fillId="2" borderId="41" xfId="0" applyFont="1" applyFill="1" applyBorder="1" applyAlignment="1">
      <alignment horizontal="center"/>
    </xf>
    <xf numFmtId="169" fontId="14" fillId="5" borderId="20" xfId="1" applyNumberFormat="1" applyFont="1" applyFill="1" applyBorder="1"/>
    <xf numFmtId="0" fontId="9" fillId="2" borderId="33" xfId="0" applyFont="1" applyFill="1" applyBorder="1" applyAlignment="1">
      <alignment horizontal="center"/>
    </xf>
    <xf numFmtId="0" fontId="29" fillId="2" borderId="42" xfId="0" applyFont="1" applyFill="1" applyBorder="1" applyAlignment="1">
      <alignment horizontal="center"/>
    </xf>
    <xf numFmtId="0" fontId="29" fillId="2" borderId="33" xfId="0" applyFont="1" applyFill="1" applyBorder="1" applyAlignment="1">
      <alignment horizontal="center"/>
    </xf>
    <xf numFmtId="0" fontId="41" fillId="2" borderId="23" xfId="0" applyFont="1" applyFill="1" applyBorder="1" applyAlignment="1">
      <alignment horizontal="left"/>
    </xf>
    <xf numFmtId="0" fontId="28" fillId="0" borderId="18" xfId="0" applyFont="1" applyBorder="1" applyProtection="1">
      <protection locked="0"/>
    </xf>
    <xf numFmtId="0" fontId="14" fillId="0" borderId="0" xfId="0" applyFont="1" applyFill="1" applyProtection="1">
      <protection locked="0"/>
    </xf>
    <xf numFmtId="169" fontId="33" fillId="0" borderId="26" xfId="1" applyNumberFormat="1" applyFont="1" applyFill="1" applyBorder="1" applyProtection="1">
      <protection locked="0"/>
    </xf>
    <xf numFmtId="0" fontId="43" fillId="0" borderId="0" xfId="0" applyFont="1" applyAlignment="1">
      <alignment horizontal="left"/>
    </xf>
    <xf numFmtId="0" fontId="18" fillId="0" borderId="0" xfId="0" applyFont="1" applyAlignment="1">
      <alignment wrapText="1"/>
    </xf>
    <xf numFmtId="0" fontId="26" fillId="0" borderId="0" xfId="0" applyFont="1"/>
    <xf numFmtId="1" fontId="0" fillId="0" borderId="0" xfId="0" applyNumberFormat="1" applyBorder="1"/>
    <xf numFmtId="1" fontId="14" fillId="9" borderId="7" xfId="0" applyNumberFormat="1" applyFont="1" applyFill="1" applyBorder="1" applyProtection="1">
      <protection locked="0"/>
    </xf>
    <xf numFmtId="0" fontId="45" fillId="0" borderId="0" xfId="0" applyFont="1"/>
    <xf numFmtId="0" fontId="44" fillId="0" borderId="0" xfId="0" applyFont="1" applyAlignment="1">
      <alignment horizontal="left" vertical="center"/>
    </xf>
    <xf numFmtId="0" fontId="44" fillId="0" borderId="0" xfId="0" applyFont="1" applyAlignment="1">
      <alignment horizontal="left"/>
    </xf>
    <xf numFmtId="0" fontId="40" fillId="0" borderId="0" xfId="0" applyFont="1" applyAlignment="1">
      <alignment horizontal="left" vertical="center" indent="5"/>
    </xf>
    <xf numFmtId="0" fontId="46" fillId="0" borderId="0" xfId="0" applyFont="1" applyAlignment="1">
      <alignment horizontal="left" vertical="center" indent="5"/>
    </xf>
    <xf numFmtId="0" fontId="44" fillId="0" borderId="0" xfId="0" applyFont="1" applyAlignment="1">
      <alignment horizontal="left" vertical="center" indent="6"/>
    </xf>
    <xf numFmtId="0" fontId="0" fillId="0" borderId="0" xfId="0" applyFont="1"/>
    <xf numFmtId="0" fontId="47" fillId="3" borderId="6" xfId="3" applyFont="1" applyFill="1" applyBorder="1" applyAlignment="1">
      <alignment horizontal="center"/>
    </xf>
    <xf numFmtId="0" fontId="47" fillId="0" borderId="0" xfId="3" applyFont="1" applyFill="1" applyBorder="1" applyAlignment="1">
      <alignment horizontal="center"/>
    </xf>
    <xf numFmtId="0" fontId="48" fillId="0" borderId="0" xfId="0" applyFont="1"/>
    <xf numFmtId="0" fontId="18" fillId="0" borderId="0" xfId="0" applyFont="1" applyBorder="1" applyProtection="1">
      <protection locked="0"/>
    </xf>
    <xf numFmtId="0" fontId="47" fillId="3" borderId="8" xfId="3" applyFont="1" applyFill="1" applyBorder="1"/>
    <xf numFmtId="0" fontId="49" fillId="3" borderId="6" xfId="3" applyFont="1" applyFill="1" applyBorder="1"/>
    <xf numFmtId="165" fontId="18" fillId="3" borderId="6" xfId="0" applyNumberFormat="1" applyFont="1" applyFill="1" applyBorder="1" applyAlignment="1">
      <alignment horizontal="right"/>
    </xf>
    <xf numFmtId="0" fontId="48" fillId="3" borderId="6" xfId="0" applyFont="1" applyFill="1" applyBorder="1"/>
    <xf numFmtId="0" fontId="48" fillId="3" borderId="5" xfId="0" applyFont="1" applyFill="1" applyBorder="1"/>
    <xf numFmtId="0" fontId="47" fillId="0" borderId="0" xfId="3" applyFont="1" applyFill="1" applyBorder="1"/>
    <xf numFmtId="165" fontId="18" fillId="0" borderId="0" xfId="0" applyNumberFormat="1" applyFont="1" applyFill="1" applyBorder="1" applyAlignment="1">
      <alignment horizontal="right"/>
    </xf>
    <xf numFmtId="0" fontId="48" fillId="0" borderId="0" xfId="0" applyFont="1" applyFill="1" applyBorder="1"/>
    <xf numFmtId="0" fontId="48" fillId="0" borderId="0" xfId="0" applyFont="1" applyAlignment="1">
      <alignment wrapText="1"/>
    </xf>
    <xf numFmtId="168" fontId="48" fillId="3" borderId="7" xfId="0" applyNumberFormat="1" applyFont="1" applyFill="1" applyBorder="1"/>
    <xf numFmtId="0" fontId="50" fillId="0" borderId="0" xfId="0" applyFont="1"/>
    <xf numFmtId="0" fontId="25" fillId="0" borderId="0" xfId="0" applyFont="1" applyAlignment="1">
      <alignment horizontal="center"/>
    </xf>
    <xf numFmtId="0" fontId="25" fillId="0" borderId="0" xfId="0" applyFont="1" applyAlignment="1">
      <alignment horizontal="left"/>
    </xf>
    <xf numFmtId="0" fontId="0" fillId="0" borderId="0" xfId="0" applyFont="1" applyAlignment="1">
      <alignment horizontal="left"/>
    </xf>
    <xf numFmtId="0" fontId="51" fillId="0" borderId="0" xfId="0" applyFont="1" applyAlignment="1">
      <alignment horizontal="left"/>
    </xf>
    <xf numFmtId="164" fontId="0" fillId="0" borderId="0" xfId="0" applyNumberFormat="1" applyFont="1"/>
    <xf numFmtId="0" fontId="52" fillId="0" borderId="0" xfId="0" applyFont="1" applyAlignment="1">
      <alignment horizontal="left"/>
    </xf>
    <xf numFmtId="0" fontId="25" fillId="3" borderId="0" xfId="0" applyFont="1" applyFill="1" applyAlignment="1">
      <alignment horizontal="center"/>
    </xf>
    <xf numFmtId="0" fontId="26" fillId="7" borderId="21" xfId="0" applyFont="1" applyFill="1" applyBorder="1"/>
    <xf numFmtId="0" fontId="47" fillId="0" borderId="21" xfId="5" applyFont="1" applyFill="1" applyBorder="1"/>
    <xf numFmtId="0" fontId="47" fillId="7" borderId="21" xfId="5" applyFont="1" applyFill="1" applyBorder="1"/>
    <xf numFmtId="0" fontId="48" fillId="7" borderId="6" xfId="0" applyFont="1" applyFill="1" applyBorder="1"/>
    <xf numFmtId="0" fontId="50" fillId="7" borderId="5" xfId="0" applyFont="1" applyFill="1" applyBorder="1"/>
    <xf numFmtId="0" fontId="53" fillId="2" borderId="23" xfId="0" applyFont="1" applyFill="1" applyBorder="1" applyAlignment="1">
      <alignment horizontal="left"/>
    </xf>
    <xf numFmtId="169" fontId="29" fillId="18" borderId="28" xfId="1" applyNumberFormat="1" applyFont="1" applyFill="1" applyBorder="1" applyProtection="1">
      <protection locked="0"/>
    </xf>
    <xf numFmtId="169" fontId="29" fillId="18" borderId="25" xfId="1" applyNumberFormat="1" applyFont="1" applyFill="1" applyBorder="1" applyProtection="1">
      <protection locked="0"/>
    </xf>
    <xf numFmtId="169" fontId="29" fillId="18" borderId="28" xfId="1" applyNumberFormat="1" applyFont="1" applyFill="1" applyBorder="1" applyAlignment="1">
      <alignment horizontal="right"/>
    </xf>
    <xf numFmtId="169" fontId="29" fillId="18" borderId="28" xfId="1" applyNumberFormat="1" applyFont="1" applyFill="1" applyBorder="1"/>
    <xf numFmtId="0" fontId="14" fillId="0" borderId="0" xfId="0" applyFont="1" applyAlignment="1" applyProtection="1">
      <alignment wrapText="1"/>
      <protection locked="0"/>
    </xf>
    <xf numFmtId="0" fontId="1" fillId="0" borderId="18" xfId="0" applyFont="1" applyBorder="1" applyProtection="1">
      <protection locked="0"/>
    </xf>
    <xf numFmtId="0" fontId="29" fillId="0" borderId="0" xfId="0" applyFont="1" applyBorder="1" applyProtection="1">
      <protection locked="0"/>
    </xf>
    <xf numFmtId="0" fontId="29" fillId="0" borderId="43" xfId="0" applyFont="1" applyBorder="1" applyProtection="1">
      <protection locked="0"/>
    </xf>
    <xf numFmtId="0" fontId="29" fillId="0" borderId="44" xfId="0" applyFont="1" applyBorder="1" applyProtection="1">
      <protection locked="0"/>
    </xf>
    <xf numFmtId="0" fontId="29" fillId="0" borderId="45" xfId="0" applyFont="1" applyBorder="1" applyProtection="1">
      <protection locked="0"/>
    </xf>
    <xf numFmtId="0" fontId="29" fillId="0" borderId="46" xfId="0" applyFont="1" applyBorder="1" applyProtection="1">
      <protection locked="0"/>
    </xf>
    <xf numFmtId="0" fontId="29" fillId="0" borderId="47" xfId="0" applyFont="1" applyBorder="1" applyProtection="1">
      <protection locked="0"/>
    </xf>
    <xf numFmtId="0" fontId="29" fillId="0" borderId="48" xfId="0" applyFont="1" applyBorder="1" applyProtection="1">
      <protection locked="0"/>
    </xf>
    <xf numFmtId="169" fontId="29" fillId="0" borderId="49" xfId="1" applyNumberFormat="1" applyFont="1" applyBorder="1" applyProtection="1">
      <protection locked="0"/>
    </xf>
    <xf numFmtId="169" fontId="29" fillId="5" borderId="51" xfId="1" applyNumberFormat="1" applyFont="1" applyFill="1" applyBorder="1" applyProtection="1">
      <protection locked="0"/>
    </xf>
    <xf numFmtId="169" fontId="29" fillId="5" borderId="52" xfId="1" applyNumberFormat="1" applyFont="1" applyFill="1" applyBorder="1" applyProtection="1">
      <protection locked="0"/>
    </xf>
    <xf numFmtId="169" fontId="29" fillId="3" borderId="50" xfId="1" applyNumberFormat="1" applyFont="1" applyFill="1" applyBorder="1" applyProtection="1">
      <protection locked="0"/>
    </xf>
    <xf numFmtId="169" fontId="14" fillId="10" borderId="21" xfId="0" applyNumberFormat="1" applyFont="1" applyFill="1" applyBorder="1" applyProtection="1">
      <protection locked="0"/>
    </xf>
    <xf numFmtId="0" fontId="29" fillId="0" borderId="0" xfId="0" applyFont="1" applyBorder="1"/>
    <xf numFmtId="169" fontId="29" fillId="0" borderId="27" xfId="1" applyNumberFormat="1" applyFont="1" applyBorder="1" applyProtection="1">
      <protection locked="0"/>
    </xf>
    <xf numFmtId="0" fontId="0" fillId="5" borderId="0" xfId="0" applyFill="1"/>
    <xf numFmtId="0" fontId="29" fillId="4" borderId="28" xfId="0" applyFont="1" applyFill="1" applyBorder="1" applyAlignment="1">
      <alignment horizontal="center"/>
    </xf>
    <xf numFmtId="0" fontId="29" fillId="4" borderId="25" xfId="0" applyFont="1" applyFill="1" applyBorder="1" applyAlignment="1">
      <alignment horizontal="center"/>
    </xf>
    <xf numFmtId="0" fontId="29" fillId="4" borderId="26" xfId="0" applyFont="1" applyFill="1" applyBorder="1" applyAlignment="1">
      <alignment horizontal="center"/>
    </xf>
    <xf numFmtId="0" fontId="9" fillId="4" borderId="33" xfId="0" applyFont="1" applyFill="1" applyBorder="1" applyAlignment="1">
      <alignment horizontal="center"/>
    </xf>
    <xf numFmtId="0" fontId="29" fillId="4" borderId="42" xfId="0" applyFont="1" applyFill="1" applyBorder="1" applyAlignment="1">
      <alignment horizontal="center"/>
    </xf>
    <xf numFmtId="0" fontId="29" fillId="4" borderId="41" xfId="0" applyFont="1" applyFill="1" applyBorder="1" applyAlignment="1">
      <alignment horizontal="center"/>
    </xf>
    <xf numFmtId="0" fontId="29" fillId="4" borderId="33" xfId="0" applyFont="1" applyFill="1" applyBorder="1" applyAlignment="1">
      <alignment horizontal="center"/>
    </xf>
    <xf numFmtId="0" fontId="29" fillId="5" borderId="54" xfId="0" applyFont="1" applyFill="1" applyBorder="1" applyAlignment="1">
      <alignment horizontal="left"/>
    </xf>
    <xf numFmtId="0" fontId="29" fillId="5" borderId="55" xfId="0" applyFont="1" applyFill="1" applyBorder="1" applyAlignment="1">
      <alignment horizontal="left"/>
    </xf>
    <xf numFmtId="0" fontId="0" fillId="4" borderId="42" xfId="0" applyFont="1" applyFill="1" applyBorder="1" applyAlignment="1" applyProtection="1">
      <alignment horizontal="center"/>
      <protection locked="0"/>
    </xf>
    <xf numFmtId="0" fontId="29" fillId="4" borderId="56" xfId="0" applyFont="1" applyFill="1" applyBorder="1" applyAlignment="1">
      <alignment horizontal="center"/>
    </xf>
    <xf numFmtId="0" fontId="29" fillId="4" borderId="57" xfId="0" applyFont="1" applyFill="1" applyBorder="1" applyAlignment="1">
      <alignment horizontal="center"/>
    </xf>
    <xf numFmtId="0" fontId="29" fillId="4" borderId="58" xfId="0" applyFont="1" applyFill="1" applyBorder="1" applyAlignment="1">
      <alignment horizontal="center"/>
    </xf>
    <xf numFmtId="169" fontId="33" fillId="19" borderId="60" xfId="1" applyNumberFormat="1" applyFont="1" applyFill="1" applyBorder="1" applyProtection="1"/>
    <xf numFmtId="0" fontId="0" fillId="0" borderId="35" xfId="0" applyBorder="1"/>
    <xf numFmtId="0" fontId="18" fillId="5" borderId="61" xfId="0" applyFont="1" applyFill="1" applyBorder="1"/>
    <xf numFmtId="0" fontId="18" fillId="5" borderId="62" xfId="0" applyFont="1" applyFill="1" applyBorder="1"/>
    <xf numFmtId="0" fontId="18" fillId="0" borderId="14" xfId="0" applyFont="1" applyBorder="1"/>
    <xf numFmtId="0" fontId="34" fillId="0" borderId="21" xfId="0" applyFont="1" applyBorder="1"/>
    <xf numFmtId="0" fontId="14" fillId="5" borderId="8" xfId="0" applyFont="1" applyFill="1" applyBorder="1"/>
    <xf numFmtId="0" fontId="18" fillId="20" borderId="53" xfId="0" applyFont="1" applyFill="1" applyBorder="1"/>
    <xf numFmtId="0" fontId="18" fillId="20" borderId="41" xfId="0" applyFont="1" applyFill="1" applyBorder="1"/>
    <xf numFmtId="0" fontId="18" fillId="16" borderId="53" xfId="0" applyFont="1" applyFill="1" applyBorder="1"/>
    <xf numFmtId="0" fontId="18" fillId="16" borderId="41" xfId="0" applyFont="1" applyFill="1" applyBorder="1"/>
    <xf numFmtId="1" fontId="18" fillId="16" borderId="36" xfId="0" applyNumberFormat="1" applyFont="1" applyFill="1" applyBorder="1" applyAlignment="1">
      <alignment horizontal="center"/>
    </xf>
    <xf numFmtId="0" fontId="55" fillId="0" borderId="0" xfId="0" applyFont="1"/>
    <xf numFmtId="0" fontId="56" fillId="0" borderId="29" xfId="0" applyFont="1" applyBorder="1" applyProtection="1">
      <protection locked="0"/>
    </xf>
    <xf numFmtId="169" fontId="56" fillId="0" borderId="28" xfId="1" applyNumberFormat="1" applyFont="1" applyBorder="1" applyAlignment="1">
      <alignment horizontal="right"/>
    </xf>
    <xf numFmtId="0" fontId="57" fillId="0" borderId="0" xfId="0" applyFont="1"/>
    <xf numFmtId="164" fontId="57" fillId="0" borderId="0" xfId="0" applyNumberFormat="1" applyFont="1" applyAlignment="1">
      <alignment wrapText="1"/>
    </xf>
    <xf numFmtId="0" fontId="40" fillId="0" borderId="0" xfId="0" applyFont="1" applyAlignment="1">
      <alignment horizontal="left" vertical="center" wrapText="1" indent="8"/>
    </xf>
    <xf numFmtId="0" fontId="40" fillId="0" borderId="0" xfId="0" applyFont="1" applyAlignment="1">
      <alignment horizontal="left" vertical="center" wrapText="1" indent="5"/>
    </xf>
    <xf numFmtId="0" fontId="58" fillId="0" borderId="0" xfId="0" applyFont="1" applyAlignment="1">
      <alignment wrapText="1"/>
    </xf>
    <xf numFmtId="1" fontId="5" fillId="6" borderId="21" xfId="0" applyNumberFormat="1" applyFont="1" applyFill="1" applyBorder="1" applyProtection="1">
      <protection locked="0"/>
    </xf>
    <xf numFmtId="169" fontId="33" fillId="5" borderId="25" xfId="1" applyNumberFormat="1" applyFont="1" applyFill="1" applyBorder="1" applyProtection="1"/>
    <xf numFmtId="169" fontId="33" fillId="5" borderId="26" xfId="1" applyNumberFormat="1" applyFont="1" applyFill="1" applyBorder="1" applyProtection="1">
      <protection locked="0"/>
    </xf>
    <xf numFmtId="0" fontId="59" fillId="5" borderId="28" xfId="0" applyFont="1" applyFill="1" applyBorder="1" applyAlignment="1">
      <alignment horizontal="center"/>
    </xf>
    <xf numFmtId="0" fontId="59" fillId="5" borderId="22" xfId="0" applyFont="1" applyFill="1" applyBorder="1" applyAlignment="1">
      <alignment horizontal="left"/>
    </xf>
    <xf numFmtId="0" fontId="59" fillId="0" borderId="17" xfId="0" applyFont="1" applyBorder="1" applyProtection="1">
      <protection locked="0"/>
    </xf>
    <xf numFmtId="0" fontId="18" fillId="0" borderId="32" xfId="0" applyFont="1" applyBorder="1"/>
    <xf numFmtId="0" fontId="18" fillId="0" borderId="12" xfId="0" applyFont="1" applyBorder="1" applyAlignment="1">
      <alignment horizontal="center" wrapText="1"/>
    </xf>
    <xf numFmtId="0" fontId="18" fillId="0" borderId="63" xfId="0" applyFont="1" applyBorder="1" applyAlignment="1">
      <alignment horizontal="center"/>
    </xf>
    <xf numFmtId="0" fontId="18" fillId="0" borderId="0" xfId="0" applyFont="1" applyBorder="1"/>
    <xf numFmtId="0" fontId="31" fillId="0" borderId="64" xfId="0" applyFont="1" applyBorder="1" applyAlignment="1">
      <alignment horizontal="center"/>
    </xf>
    <xf numFmtId="0" fontId="0" fillId="0" borderId="60" xfId="0" applyBorder="1"/>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0" fillId="0" borderId="59" xfId="0" applyBorder="1"/>
    <xf numFmtId="0" fontId="0" fillId="0" borderId="16" xfId="0" applyBorder="1"/>
    <xf numFmtId="0" fontId="0" fillId="0" borderId="65" xfId="0" applyBorder="1"/>
    <xf numFmtId="1" fontId="0" fillId="4" borderId="66" xfId="0" applyNumberFormat="1" applyFill="1" applyBorder="1"/>
    <xf numFmtId="0" fontId="18" fillId="0" borderId="0" xfId="0" applyFont="1" applyBorder="1" applyAlignment="1">
      <alignment horizontal="left"/>
    </xf>
    <xf numFmtId="0" fontId="34" fillId="0" borderId="0" xfId="0" applyFont="1" applyBorder="1" applyAlignment="1">
      <alignment horizontal="left"/>
    </xf>
    <xf numFmtId="0" fontId="34" fillId="0" borderId="0" xfId="0" applyFont="1" applyBorder="1" applyAlignment="1"/>
    <xf numFmtId="0" fontId="61" fillId="0" borderId="32" xfId="0" applyFont="1" applyBorder="1" applyAlignment="1"/>
    <xf numFmtId="0" fontId="61" fillId="0" borderId="12" xfId="0" applyFont="1" applyBorder="1" applyAlignment="1"/>
    <xf numFmtId="0" fontId="61" fillId="0" borderId="13" xfId="0" applyFont="1" applyBorder="1" applyAlignment="1"/>
    <xf numFmtId="0" fontId="61" fillId="0" borderId="14" xfId="0" applyFont="1" applyBorder="1" applyAlignment="1"/>
    <xf numFmtId="0" fontId="61" fillId="0" borderId="0" xfId="0" applyFont="1" applyBorder="1" applyAlignment="1"/>
    <xf numFmtId="0" fontId="61" fillId="0" borderId="15" xfId="0" applyFont="1" applyBorder="1" applyAlignment="1"/>
    <xf numFmtId="0" fontId="61" fillId="0" borderId="16" xfId="0" applyFont="1" applyBorder="1" applyAlignment="1">
      <alignment horizontal="left"/>
    </xf>
    <xf numFmtId="0" fontId="61" fillId="0" borderId="11" xfId="0" applyFont="1" applyBorder="1" applyAlignment="1">
      <alignment horizontal="left"/>
    </xf>
    <xf numFmtId="0" fontId="61" fillId="0" borderId="35" xfId="0" applyFont="1" applyBorder="1" applyAlignment="1">
      <alignment horizontal="left"/>
    </xf>
    <xf numFmtId="0" fontId="44" fillId="0" borderId="0" xfId="0" applyFont="1" applyAlignment="1">
      <alignment horizontal="left" vertical="top" wrapText="1" indent="5"/>
    </xf>
    <xf numFmtId="0" fontId="62" fillId="0" borderId="7" xfId="0" applyFont="1" applyBorder="1"/>
    <xf numFmtId="0" fontId="0" fillId="0" borderId="0" xfId="0" applyAlignment="1">
      <alignment vertical="top"/>
    </xf>
    <xf numFmtId="0" fontId="44" fillId="0" borderId="0" xfId="0" applyFont="1" applyAlignment="1">
      <alignment horizontal="left" vertical="center" wrapText="1" indent="8"/>
    </xf>
    <xf numFmtId="0" fontId="44" fillId="0" borderId="0" xfId="0" applyFont="1" applyAlignment="1">
      <alignment horizontal="left" vertical="center" indent="8"/>
    </xf>
    <xf numFmtId="0" fontId="61" fillId="0" borderId="0" xfId="0" applyFont="1" applyBorder="1" applyAlignment="1">
      <alignment horizontal="left"/>
    </xf>
    <xf numFmtId="0" fontId="61" fillId="0" borderId="15" xfId="0" applyFont="1" applyBorder="1" applyAlignment="1">
      <alignment horizontal="left"/>
    </xf>
    <xf numFmtId="0" fontId="63" fillId="0" borderId="21" xfId="0" applyFont="1" applyBorder="1" applyAlignment="1">
      <alignment vertical="center"/>
    </xf>
    <xf numFmtId="1" fontId="61" fillId="0" borderId="21" xfId="0" applyNumberFormat="1" applyFont="1" applyBorder="1" applyAlignment="1">
      <alignment horizontal="center"/>
    </xf>
    <xf numFmtId="1" fontId="18" fillId="16" borderId="21" xfId="0" applyNumberFormat="1" applyFont="1" applyFill="1" applyBorder="1" applyAlignment="1">
      <alignment horizontal="center"/>
    </xf>
    <xf numFmtId="0" fontId="36" fillId="0" borderId="0" xfId="0" applyFont="1" applyBorder="1" applyAlignment="1">
      <alignment horizontal="center" wrapText="1"/>
    </xf>
    <xf numFmtId="0" fontId="24" fillId="0" borderId="0" xfId="0" applyFont="1" applyAlignment="1">
      <alignment horizontal="center"/>
    </xf>
    <xf numFmtId="0" fontId="25" fillId="3" borderId="0" xfId="0" applyFont="1" applyFill="1" applyAlignment="1">
      <alignment horizontal="center"/>
    </xf>
    <xf numFmtId="0" fontId="26" fillId="3" borderId="16" xfId="0" applyFont="1" applyFill="1" applyBorder="1" applyAlignment="1" applyProtection="1">
      <alignment horizontal="center"/>
      <protection locked="0"/>
    </xf>
    <xf numFmtId="0" fontId="26" fillId="3" borderId="11" xfId="0" applyFont="1" applyFill="1" applyBorder="1" applyAlignment="1" applyProtection="1">
      <alignment horizontal="center"/>
      <protection locked="0"/>
    </xf>
    <xf numFmtId="0" fontId="26" fillId="3" borderId="35" xfId="0" applyFont="1" applyFill="1" applyBorder="1" applyAlignment="1" applyProtection="1">
      <alignment horizontal="center"/>
      <protection locked="0"/>
    </xf>
    <xf numFmtId="0" fontId="26" fillId="3" borderId="32" xfId="0" applyFont="1" applyFill="1" applyBorder="1" applyAlignment="1">
      <alignment horizontal="center"/>
    </xf>
    <xf numFmtId="0" fontId="26" fillId="3" borderId="12" xfId="0" applyFont="1" applyFill="1" applyBorder="1" applyAlignment="1">
      <alignment horizontal="center"/>
    </xf>
    <xf numFmtId="0" fontId="26" fillId="3" borderId="13" xfId="0" applyFont="1" applyFill="1" applyBorder="1" applyAlignment="1">
      <alignment horizontal="center"/>
    </xf>
    <xf numFmtId="0" fontId="26" fillId="13" borderId="0" xfId="0" applyFont="1" applyFill="1" applyAlignment="1">
      <alignment horizontal="center"/>
    </xf>
    <xf numFmtId="0" fontId="26" fillId="13" borderId="0" xfId="0" applyFont="1" applyFill="1" applyBorder="1" applyAlignment="1" applyProtection="1">
      <alignment horizontal="center"/>
      <protection locked="0"/>
    </xf>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26" fillId="15" borderId="32" xfId="0" applyFont="1" applyFill="1" applyBorder="1" applyAlignment="1">
      <alignment horizontal="center"/>
    </xf>
    <xf numFmtId="0" fontId="26" fillId="15" borderId="12" xfId="0" applyFont="1" applyFill="1" applyBorder="1" applyAlignment="1">
      <alignment horizontal="center"/>
    </xf>
    <xf numFmtId="0" fontId="26" fillId="15" borderId="13" xfId="0" applyFont="1" applyFill="1" applyBorder="1" applyAlignment="1">
      <alignment horizontal="center"/>
    </xf>
    <xf numFmtId="0" fontId="18" fillId="15" borderId="32" xfId="0" applyFont="1" applyFill="1" applyBorder="1" applyAlignment="1">
      <alignment horizontal="left"/>
    </xf>
    <xf numFmtId="0" fontId="18" fillId="15" borderId="12" xfId="0" applyFont="1" applyFill="1" applyBorder="1" applyAlignment="1">
      <alignment horizontal="left"/>
    </xf>
    <xf numFmtId="0" fontId="18" fillId="15" borderId="13" xfId="0" applyFont="1" applyFill="1" applyBorder="1" applyAlignment="1">
      <alignment horizontal="left"/>
    </xf>
    <xf numFmtId="0" fontId="18" fillId="15" borderId="16" xfId="0" applyFont="1" applyFill="1" applyBorder="1" applyAlignment="1">
      <alignment horizontal="left"/>
    </xf>
    <xf numFmtId="0" fontId="18" fillId="15" borderId="11" xfId="0" applyFont="1" applyFill="1" applyBorder="1" applyAlignment="1">
      <alignment horizontal="left"/>
    </xf>
    <xf numFmtId="0" fontId="18" fillId="15" borderId="35" xfId="0" applyFont="1" applyFill="1" applyBorder="1" applyAlignment="1">
      <alignment horizontal="left"/>
    </xf>
    <xf numFmtId="0" fontId="18" fillId="15" borderId="16" xfId="0" applyFont="1" applyFill="1" applyBorder="1" applyAlignment="1" applyProtection="1">
      <alignment horizontal="center"/>
      <protection locked="0"/>
    </xf>
    <xf numFmtId="0" fontId="18" fillId="15" borderId="11" xfId="0" applyFont="1" applyFill="1" applyBorder="1" applyAlignment="1" applyProtection="1">
      <alignment horizontal="center"/>
      <protection locked="0"/>
    </xf>
    <xf numFmtId="0" fontId="18" fillId="15" borderId="35" xfId="0" applyFont="1" applyFill="1" applyBorder="1" applyAlignment="1" applyProtection="1">
      <alignment horizontal="center"/>
      <protection locked="0"/>
    </xf>
    <xf numFmtId="0" fontId="18" fillId="0" borderId="0" xfId="0" applyFont="1" applyAlignment="1">
      <alignment horizontal="center"/>
    </xf>
    <xf numFmtId="0" fontId="18" fillId="0" borderId="32" xfId="0" applyFont="1" applyBorder="1" applyAlignment="1">
      <alignment horizontal="center"/>
    </xf>
    <xf numFmtId="0" fontId="18" fillId="0" borderId="12" xfId="0" applyFont="1" applyBorder="1" applyAlignment="1">
      <alignment horizontal="center"/>
    </xf>
    <xf numFmtId="0" fontId="18" fillId="0" borderId="14" xfId="0" applyFont="1" applyBorder="1" applyAlignment="1">
      <alignment horizontal="center"/>
    </xf>
    <xf numFmtId="0" fontId="18" fillId="0" borderId="0" xfId="0" applyFont="1" applyBorder="1" applyAlignment="1">
      <alignment horizontal="center"/>
    </xf>
    <xf numFmtId="0" fontId="29" fillId="5" borderId="67" xfId="0" applyFont="1" applyFill="1" applyBorder="1" applyAlignment="1">
      <alignment horizontal="left"/>
    </xf>
    <xf numFmtId="0" fontId="29" fillId="5" borderId="68" xfId="0" applyFont="1" applyFill="1" applyBorder="1" applyAlignment="1">
      <alignment horizontal="center"/>
    </xf>
    <xf numFmtId="0" fontId="29" fillId="5" borderId="51" xfId="0" applyFont="1" applyFill="1" applyBorder="1" applyAlignment="1">
      <alignment horizontal="center"/>
    </xf>
    <xf numFmtId="0" fontId="29" fillId="5" borderId="69" xfId="0" applyFont="1" applyFill="1" applyBorder="1" applyAlignment="1">
      <alignment horizontal="center"/>
    </xf>
    <xf numFmtId="0" fontId="29" fillId="5" borderId="52" xfId="0" applyFont="1" applyFill="1" applyBorder="1" applyAlignment="1">
      <alignment horizontal="center"/>
    </xf>
    <xf numFmtId="0" fontId="64" fillId="0" borderId="0" xfId="6" applyAlignment="1">
      <alignment horizontal="left"/>
    </xf>
  </cellXfs>
  <cellStyles count="7">
    <cellStyle name="Comma" xfId="1" builtinId="3"/>
    <cellStyle name="Currency" xfId="2" builtinId="4"/>
    <cellStyle name="Good" xfId="5" builtinId="26"/>
    <cellStyle name="Hyperlink" xfId="6" builtinId="8"/>
    <cellStyle name="Normal" xfId="0" builtinId="0"/>
    <cellStyle name="Normal 2" xfId="3" xr:uid="{00000000-0005-0000-0000-000003000000}"/>
    <cellStyle name="Percent" xfId="4"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hyperlink" Target="https://www.fssu.ie/post-primary/topics/sage-50-accounts/entering-the-budget-in-sage-50/sage-budget-2022-202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B35"/>
  <sheetViews>
    <sheetView tabSelected="1" zoomScaleNormal="100" workbookViewId="0">
      <selection activeCell="B15" sqref="B15"/>
    </sheetView>
  </sheetViews>
  <sheetFormatPr defaultRowHeight="15" x14ac:dyDescent="0.25"/>
  <cols>
    <col min="2" max="2" width="161.140625" customWidth="1"/>
  </cols>
  <sheetData>
    <row r="2" spans="1:2" ht="22.5" x14ac:dyDescent="0.25">
      <c r="B2" s="241" t="s">
        <v>142</v>
      </c>
    </row>
    <row r="3" spans="1:2" x14ac:dyDescent="0.25">
      <c r="B3" s="242" t="s">
        <v>52</v>
      </c>
    </row>
    <row r="4" spans="1:2" x14ac:dyDescent="0.25">
      <c r="B4" s="243" t="s">
        <v>143</v>
      </c>
    </row>
    <row r="5" spans="1:2" ht="42.75" x14ac:dyDescent="0.25">
      <c r="B5" s="244" t="s">
        <v>144</v>
      </c>
    </row>
    <row r="6" spans="1:2" x14ac:dyDescent="0.25">
      <c r="B6" s="244"/>
    </row>
    <row r="7" spans="1:2" x14ac:dyDescent="0.25">
      <c r="B7" s="243" t="s">
        <v>145</v>
      </c>
    </row>
    <row r="8" spans="1:2" x14ac:dyDescent="0.25">
      <c r="B8" s="245" t="s">
        <v>146</v>
      </c>
    </row>
    <row r="9" spans="1:2" x14ac:dyDescent="0.25">
      <c r="B9" s="245" t="s">
        <v>52</v>
      </c>
    </row>
    <row r="10" spans="1:2" x14ac:dyDescent="0.25">
      <c r="B10" s="245" t="s">
        <v>437</v>
      </c>
    </row>
    <row r="11" spans="1:2" x14ac:dyDescent="0.25">
      <c r="B11" s="243" t="s">
        <v>52</v>
      </c>
    </row>
    <row r="12" spans="1:2" x14ac:dyDescent="0.25">
      <c r="B12" s="246" t="s">
        <v>147</v>
      </c>
    </row>
    <row r="13" spans="1:2" s="279" customFormat="1" x14ac:dyDescent="0.25">
      <c r="A13" s="280"/>
      <c r="B13" s="281" t="s">
        <v>268</v>
      </c>
    </row>
    <row r="14" spans="1:2" x14ac:dyDescent="0.25">
      <c r="B14" s="246" t="s">
        <v>277</v>
      </c>
    </row>
    <row r="15" spans="1:2" x14ac:dyDescent="0.25">
      <c r="B15" s="282" t="s">
        <v>270</v>
      </c>
    </row>
    <row r="16" spans="1:2" ht="28.5" x14ac:dyDescent="0.25">
      <c r="B16" s="402" t="s">
        <v>425</v>
      </c>
    </row>
    <row r="17" spans="2:2" x14ac:dyDescent="0.25">
      <c r="B17" s="246" t="s">
        <v>278</v>
      </c>
    </row>
    <row r="18" spans="2:2" ht="28.5" x14ac:dyDescent="0.25">
      <c r="B18" s="366" t="s">
        <v>426</v>
      </c>
    </row>
    <row r="19" spans="2:2" x14ac:dyDescent="0.25">
      <c r="B19" s="246" t="s">
        <v>279</v>
      </c>
    </row>
    <row r="20" spans="2:2" x14ac:dyDescent="0.25">
      <c r="B20" s="403" t="s">
        <v>427</v>
      </c>
    </row>
    <row r="21" spans="2:2" x14ac:dyDescent="0.25">
      <c r="B21" s="247" t="s">
        <v>269</v>
      </c>
    </row>
    <row r="22" spans="2:2" x14ac:dyDescent="0.25">
      <c r="B22" s="247" t="s">
        <v>271</v>
      </c>
    </row>
    <row r="23" spans="2:2" x14ac:dyDescent="0.25">
      <c r="B23" s="246" t="s">
        <v>280</v>
      </c>
    </row>
    <row r="24" spans="2:2" x14ac:dyDescent="0.25">
      <c r="B24" s="247" t="s">
        <v>301</v>
      </c>
    </row>
    <row r="25" spans="2:2" x14ac:dyDescent="0.25">
      <c r="B25" s="246" t="s">
        <v>364</v>
      </c>
    </row>
    <row r="26" spans="2:2" x14ac:dyDescent="0.25">
      <c r="B26" s="247" t="s">
        <v>302</v>
      </c>
    </row>
    <row r="27" spans="2:2" x14ac:dyDescent="0.25">
      <c r="B27" s="246" t="s">
        <v>281</v>
      </c>
    </row>
    <row r="28" spans="2:2" ht="29.25" x14ac:dyDescent="0.25">
      <c r="B28" s="365" t="s">
        <v>375</v>
      </c>
    </row>
    <row r="29" spans="2:2" x14ac:dyDescent="0.25">
      <c r="B29" s="246" t="s">
        <v>282</v>
      </c>
    </row>
    <row r="30" spans="2:2" x14ac:dyDescent="0.25">
      <c r="B30" s="247" t="s">
        <v>148</v>
      </c>
    </row>
    <row r="31" spans="2:2" x14ac:dyDescent="0.25">
      <c r="B31" s="283" t="s">
        <v>283</v>
      </c>
    </row>
    <row r="32" spans="2:2" x14ac:dyDescent="0.25">
      <c r="B32" s="284" t="s">
        <v>300</v>
      </c>
    </row>
    <row r="33" spans="2:2" x14ac:dyDescent="0.25">
      <c r="B33" s="283" t="s">
        <v>284</v>
      </c>
    </row>
    <row r="34" spans="2:2" ht="43.5" x14ac:dyDescent="0.25">
      <c r="B34" s="399" t="s">
        <v>436</v>
      </c>
    </row>
    <row r="35" spans="2:2" x14ac:dyDescent="0.25">
      <c r="B35" s="367"/>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70"/>
  <sheetViews>
    <sheetView topLeftCell="A34" zoomScale="85" zoomScaleNormal="85" workbookViewId="0">
      <selection activeCell="A8" sqref="A8"/>
    </sheetView>
  </sheetViews>
  <sheetFormatPr defaultRowHeight="15" x14ac:dyDescent="0.25"/>
  <cols>
    <col min="1" max="1" width="80.28515625" customWidth="1"/>
    <col min="2" max="2" width="18.7109375" customWidth="1"/>
    <col min="3" max="3" width="13.42578125" customWidth="1"/>
    <col min="4" max="4" width="9.85546875" customWidth="1"/>
    <col min="5" max="5" width="11.7109375" customWidth="1"/>
    <col min="6" max="6" width="12" bestFit="1" customWidth="1"/>
    <col min="7" max="7" width="42.28515625" style="9" customWidth="1"/>
    <col min="10" max="10" width="11.140625" bestFit="1" customWidth="1"/>
  </cols>
  <sheetData>
    <row r="1" spans="1:9" ht="25.5" x14ac:dyDescent="0.5">
      <c r="A1" s="410" t="s">
        <v>70</v>
      </c>
      <c r="B1" s="410"/>
      <c r="C1" s="410"/>
      <c r="D1" s="410"/>
      <c r="E1" s="410"/>
      <c r="F1" s="410"/>
      <c r="G1" s="410"/>
      <c r="H1" s="45"/>
      <c r="I1" s="45"/>
    </row>
    <row r="2" spans="1:9" ht="25.5" x14ac:dyDescent="0.5">
      <c r="A2" s="410" t="s">
        <v>303</v>
      </c>
      <c r="B2" s="410"/>
      <c r="C2" s="410"/>
      <c r="D2" s="410"/>
      <c r="E2" s="410"/>
      <c r="F2" s="410"/>
      <c r="G2" s="410"/>
      <c r="H2" s="44"/>
      <c r="I2" s="44"/>
    </row>
    <row r="3" spans="1:9" ht="22.5" x14ac:dyDescent="0.3">
      <c r="A3" s="201" t="s">
        <v>64</v>
      </c>
      <c r="B3" s="145" t="s">
        <v>139</v>
      </c>
      <c r="C3" s="145"/>
      <c r="D3" s="145"/>
      <c r="E3" s="145"/>
      <c r="F3" s="145"/>
      <c r="G3" s="145"/>
    </row>
    <row r="4" spans="1:9" ht="22.5" x14ac:dyDescent="0.3">
      <c r="A4" s="201" t="s">
        <v>54</v>
      </c>
      <c r="B4" s="145" t="s">
        <v>71</v>
      </c>
      <c r="C4" s="145"/>
      <c r="D4" s="145"/>
      <c r="E4" s="145"/>
      <c r="F4" s="145"/>
      <c r="G4" s="145"/>
    </row>
    <row r="5" spans="1:9" ht="23.25" thickBot="1" x14ac:dyDescent="0.35">
      <c r="A5" s="201"/>
      <c r="B5" s="145"/>
      <c r="C5" s="145"/>
      <c r="D5" s="145"/>
      <c r="E5" s="145"/>
      <c r="F5" s="145"/>
      <c r="G5" s="145"/>
    </row>
    <row r="6" spans="1:9" ht="21.75" thickBot="1" x14ac:dyDescent="0.4">
      <c r="A6" s="104" t="s">
        <v>89</v>
      </c>
      <c r="B6" s="67"/>
      <c r="C6" s="67"/>
      <c r="D6" s="67"/>
      <c r="E6" s="68"/>
    </row>
    <row r="7" spans="1:9" ht="24" thickBot="1" x14ac:dyDescent="0.4">
      <c r="A7" s="69"/>
      <c r="B7" s="1"/>
      <c r="C7" s="1"/>
      <c r="D7" s="1"/>
      <c r="E7" s="70"/>
    </row>
    <row r="8" spans="1:9" ht="80.25" customHeight="1" thickBot="1" x14ac:dyDescent="0.35">
      <c r="A8" s="71" t="s">
        <v>87</v>
      </c>
      <c r="B8" s="409" t="s">
        <v>352</v>
      </c>
      <c r="C8" s="409"/>
      <c r="D8" s="66"/>
      <c r="E8" s="151">
        <v>10</v>
      </c>
      <c r="F8" s="56"/>
    </row>
    <row r="9" spans="1:9" ht="80.25" customHeight="1" thickBot="1" x14ac:dyDescent="0.35">
      <c r="A9" s="71" t="s">
        <v>87</v>
      </c>
      <c r="B9" s="409" t="s">
        <v>353</v>
      </c>
      <c r="C9" s="409"/>
      <c r="D9" s="66"/>
      <c r="E9" s="151">
        <v>2</v>
      </c>
      <c r="F9" s="56"/>
      <c r="G9" s="364"/>
    </row>
    <row r="10" spans="1:9" ht="23.25" thickBot="1" x14ac:dyDescent="0.35">
      <c r="A10" s="71" t="s">
        <v>376</v>
      </c>
      <c r="B10" s="57"/>
      <c r="D10" s="66"/>
      <c r="E10" s="368">
        <v>564</v>
      </c>
      <c r="F10" s="56"/>
    </row>
    <row r="11" spans="1:9" ht="23.25" thickBot="1" x14ac:dyDescent="0.35">
      <c r="A11" s="71" t="s">
        <v>304</v>
      </c>
      <c r="B11" s="57"/>
      <c r="D11" s="66"/>
      <c r="E11" s="368">
        <v>2</v>
      </c>
      <c r="F11" s="56"/>
    </row>
    <row r="12" spans="1:9" ht="24" thickBot="1" x14ac:dyDescent="0.4">
      <c r="A12" s="71" t="s">
        <v>305</v>
      </c>
      <c r="B12" s="72"/>
      <c r="D12" s="1"/>
      <c r="E12" s="368">
        <v>16</v>
      </c>
    </row>
    <row r="13" spans="1:9" ht="24" thickBot="1" x14ac:dyDescent="0.4">
      <c r="A13" s="71" t="s">
        <v>306</v>
      </c>
      <c r="B13" s="72"/>
      <c r="D13" s="1"/>
      <c r="E13" s="368">
        <v>23</v>
      </c>
    </row>
    <row r="14" spans="1:9" ht="24.75" customHeight="1" thickBot="1" x14ac:dyDescent="0.4">
      <c r="A14" s="71" t="s">
        <v>377</v>
      </c>
      <c r="B14" s="72"/>
      <c r="D14" s="1"/>
      <c r="E14" s="368">
        <v>0</v>
      </c>
    </row>
    <row r="15" spans="1:9" ht="37.5" customHeight="1" thickBot="1" x14ac:dyDescent="0.35">
      <c r="A15" s="71" t="s">
        <v>378</v>
      </c>
      <c r="B15" s="409" t="s">
        <v>379</v>
      </c>
      <c r="C15" s="409"/>
      <c r="D15" s="1"/>
      <c r="E15" s="368">
        <v>0</v>
      </c>
    </row>
    <row r="16" spans="1:9" ht="24" thickBot="1" x14ac:dyDescent="0.4">
      <c r="A16" s="71" t="s">
        <v>307</v>
      </c>
      <c r="B16" s="72"/>
      <c r="D16" s="1"/>
      <c r="E16" s="368">
        <v>0</v>
      </c>
    </row>
    <row r="17" spans="1:10" ht="24" thickBot="1" x14ac:dyDescent="0.4">
      <c r="A17" s="71" t="s">
        <v>308</v>
      </c>
      <c r="B17" s="72"/>
      <c r="D17" s="1"/>
      <c r="E17" s="368">
        <v>0</v>
      </c>
    </row>
    <row r="18" spans="1:10" ht="24" thickBot="1" x14ac:dyDescent="0.4">
      <c r="A18" s="73" t="s">
        <v>354</v>
      </c>
      <c r="B18" s="74"/>
      <c r="C18" s="74"/>
      <c r="D18" s="75"/>
      <c r="E18" s="152"/>
    </row>
    <row r="19" spans="1:10" ht="24" thickBot="1" x14ac:dyDescent="0.4">
      <c r="A19" s="62"/>
      <c r="B19" s="105"/>
      <c r="C19" s="153"/>
      <c r="D19" s="1"/>
      <c r="E19" s="1"/>
    </row>
    <row r="20" spans="1:10" x14ac:dyDescent="0.25">
      <c r="A20" s="146" t="s">
        <v>93</v>
      </c>
      <c r="B20" s="67"/>
      <c r="C20" s="67"/>
      <c r="D20" s="67"/>
      <c r="E20" s="67"/>
      <c r="F20" s="67"/>
      <c r="G20" s="219"/>
      <c r="H20" s="1"/>
      <c r="I20" s="1"/>
      <c r="J20" s="1"/>
    </row>
    <row r="21" spans="1:10" x14ac:dyDescent="0.25">
      <c r="A21" s="147" t="s">
        <v>122</v>
      </c>
      <c r="B21" s="148"/>
      <c r="C21" s="148"/>
      <c r="D21" s="148"/>
      <c r="E21" s="148"/>
      <c r="F21" s="148"/>
      <c r="G21" s="217"/>
      <c r="H21" s="148"/>
      <c r="I21" s="1"/>
      <c r="J21" s="1"/>
    </row>
    <row r="22" spans="1:10" x14ac:dyDescent="0.25">
      <c r="A22" s="147" t="s">
        <v>123</v>
      </c>
      <c r="B22" s="148"/>
      <c r="C22" s="148"/>
      <c r="D22" s="148"/>
      <c r="E22" s="148"/>
      <c r="F22" s="148"/>
      <c r="G22" s="217"/>
      <c r="H22" s="148"/>
      <c r="I22" s="1"/>
      <c r="J22" s="1"/>
    </row>
    <row r="23" spans="1:10" x14ac:dyDescent="0.25">
      <c r="A23" s="147" t="s">
        <v>118</v>
      </c>
      <c r="B23" s="148"/>
      <c r="C23" s="148"/>
      <c r="D23" s="148"/>
      <c r="E23" s="148"/>
      <c r="F23" s="148"/>
      <c r="G23" s="217"/>
      <c r="H23" s="148"/>
      <c r="I23" s="1"/>
      <c r="J23" s="1"/>
    </row>
    <row r="24" spans="1:10" x14ac:dyDescent="0.25">
      <c r="A24" s="147" t="s">
        <v>119</v>
      </c>
      <c r="B24" s="148"/>
      <c r="C24" s="148"/>
      <c r="D24" s="148"/>
      <c r="E24" s="148"/>
      <c r="F24" s="148"/>
      <c r="G24" s="217"/>
      <c r="H24" s="148"/>
      <c r="I24" s="1"/>
      <c r="J24" s="1"/>
    </row>
    <row r="25" spans="1:10" ht="15.75" thickBot="1" x14ac:dyDescent="0.3">
      <c r="A25" s="149"/>
      <c r="B25" s="150"/>
      <c r="C25" s="150"/>
      <c r="D25" s="150"/>
      <c r="E25" s="150"/>
      <c r="F25" s="150"/>
      <c r="G25" s="218"/>
      <c r="H25" s="148"/>
      <c r="I25" s="1"/>
      <c r="J25" s="1"/>
    </row>
    <row r="26" spans="1:10" ht="15.75" thickBot="1" x14ac:dyDescent="0.3">
      <c r="A26" s="18"/>
      <c r="B26" s="18"/>
      <c r="C26" s="18"/>
      <c r="D26" s="18"/>
      <c r="E26" s="18"/>
      <c r="F26" s="18"/>
      <c r="G26" s="18"/>
      <c r="H26" s="18"/>
    </row>
    <row r="27" spans="1:10" ht="18.75" thickBot="1" x14ac:dyDescent="0.3">
      <c r="A27" s="76" t="s">
        <v>73</v>
      </c>
      <c r="B27" s="28"/>
      <c r="C27" s="77"/>
      <c r="D27" s="29"/>
      <c r="E27" s="30"/>
      <c r="F27" s="27"/>
    </row>
    <row r="28" spans="1:10" x14ac:dyDescent="0.25">
      <c r="A28" s="55"/>
    </row>
    <row r="29" spans="1:10" x14ac:dyDescent="0.25">
      <c r="A29" s="23" t="s">
        <v>52</v>
      </c>
      <c r="B29" s="24" t="s">
        <v>55</v>
      </c>
      <c r="C29" s="5"/>
      <c r="D29" s="51" t="s">
        <v>365</v>
      </c>
      <c r="E29" s="25"/>
      <c r="F29" s="51" t="s">
        <v>51</v>
      </c>
      <c r="G29" s="52" t="s">
        <v>50</v>
      </c>
    </row>
    <row r="30" spans="1:10" x14ac:dyDescent="0.25">
      <c r="A30" s="7"/>
      <c r="B30" s="2"/>
      <c r="C30" s="2"/>
      <c r="D30" s="6"/>
      <c r="E30" s="3"/>
      <c r="F30" s="49" t="s">
        <v>53</v>
      </c>
      <c r="G30" s="50" t="s">
        <v>53</v>
      </c>
    </row>
    <row r="32" spans="1:10" x14ac:dyDescent="0.25">
      <c r="A32" s="18" t="s">
        <v>47</v>
      </c>
      <c r="B32" s="14"/>
      <c r="C32" s="14"/>
      <c r="D32" s="15" t="s">
        <v>48</v>
      </c>
      <c r="F32" s="8"/>
      <c r="G32" s="40"/>
    </row>
    <row r="33" spans="1:7" x14ac:dyDescent="0.25">
      <c r="A33" s="19" t="s">
        <v>57</v>
      </c>
      <c r="B33" s="14">
        <v>2022</v>
      </c>
      <c r="C33" s="14"/>
      <c r="D33" s="13">
        <v>316</v>
      </c>
      <c r="E33" s="9"/>
      <c r="F33" s="31">
        <f>D33*E10*0.3333</f>
        <v>59402.059199999996</v>
      </c>
      <c r="G33" s="32"/>
    </row>
    <row r="34" spans="1:7" x14ac:dyDescent="0.25">
      <c r="A34" s="19" t="s">
        <v>58</v>
      </c>
      <c r="B34" s="14">
        <v>2023</v>
      </c>
      <c r="C34" s="14"/>
      <c r="D34" s="13">
        <v>316</v>
      </c>
      <c r="E34" s="9"/>
      <c r="F34" s="31">
        <f>D34*E10*0.6667</f>
        <v>118821.9408</v>
      </c>
      <c r="G34" s="32"/>
    </row>
    <row r="35" spans="1:7" x14ac:dyDescent="0.25">
      <c r="A35" s="14"/>
      <c r="B35" s="14"/>
      <c r="C35" s="14"/>
      <c r="D35" s="13"/>
      <c r="E35" s="9"/>
      <c r="F35" s="33">
        <f>SUM(F33:F34)</f>
        <v>178224</v>
      </c>
      <c r="G35" s="31">
        <f>F35</f>
        <v>178224</v>
      </c>
    </row>
    <row r="36" spans="1:7" x14ac:dyDescent="0.25">
      <c r="A36" s="14"/>
      <c r="B36" s="14"/>
      <c r="C36" s="14"/>
      <c r="D36" s="13"/>
      <c r="E36" s="9"/>
      <c r="F36" s="53"/>
      <c r="G36" s="31"/>
    </row>
    <row r="37" spans="1:7" x14ac:dyDescent="0.25">
      <c r="A37" s="18" t="s">
        <v>309</v>
      </c>
      <c r="B37" s="14"/>
      <c r="C37" s="14"/>
      <c r="D37" s="13">
        <v>39</v>
      </c>
      <c r="E37" s="9"/>
      <c r="F37" s="154"/>
      <c r="G37" s="33">
        <f>D37*E10</f>
        <v>21996</v>
      </c>
    </row>
    <row r="38" spans="1:7" x14ac:dyDescent="0.25">
      <c r="A38" s="14"/>
      <c r="B38" s="14"/>
      <c r="C38" s="14"/>
      <c r="D38" s="13"/>
      <c r="E38" s="9"/>
      <c r="F38" s="53"/>
      <c r="G38" s="31"/>
    </row>
    <row r="39" spans="1:7" x14ac:dyDescent="0.25">
      <c r="A39" s="272" t="s">
        <v>233</v>
      </c>
      <c r="B39" s="14">
        <v>2022</v>
      </c>
      <c r="C39" s="14"/>
      <c r="D39" s="13">
        <v>224.5</v>
      </c>
      <c r="E39" s="9"/>
      <c r="F39" s="31">
        <f>D39*E10*0.3333</f>
        <v>42201.779399999999</v>
      </c>
      <c r="G39" s="34"/>
    </row>
    <row r="40" spans="1:7" x14ac:dyDescent="0.25">
      <c r="A40" s="19" t="s">
        <v>58</v>
      </c>
      <c r="B40" s="14">
        <v>2023</v>
      </c>
      <c r="C40" s="14"/>
      <c r="D40" s="13">
        <v>224.5</v>
      </c>
      <c r="E40" s="9"/>
      <c r="F40" s="31">
        <f>D40*E10*0.6667</f>
        <v>84416.220600000001</v>
      </c>
      <c r="G40" s="26">
        <f>IF((F39+F40)&lt;44900,44900,(F39+F40))</f>
        <v>126618</v>
      </c>
    </row>
    <row r="41" spans="1:7" x14ac:dyDescent="0.25">
      <c r="A41" s="18"/>
      <c r="B41" s="17"/>
      <c r="C41" s="14"/>
      <c r="D41" s="13"/>
      <c r="E41" s="9"/>
      <c r="F41" s="32"/>
      <c r="G41" s="32"/>
    </row>
    <row r="42" spans="1:7" ht="30" x14ac:dyDescent="0.25">
      <c r="A42" s="318" t="s">
        <v>355</v>
      </c>
      <c r="B42" s="17" t="s">
        <v>310</v>
      </c>
      <c r="C42" s="78"/>
      <c r="D42" s="13">
        <v>40</v>
      </c>
      <c r="E42" s="9"/>
      <c r="F42" s="31">
        <f>(D42*E10)</f>
        <v>22560</v>
      </c>
      <c r="G42" s="32"/>
    </row>
    <row r="43" spans="1:7" ht="15.75" x14ac:dyDescent="0.25">
      <c r="A43" s="17" t="s">
        <v>63</v>
      </c>
      <c r="B43" s="17" t="s">
        <v>310</v>
      </c>
      <c r="C43" s="78"/>
      <c r="D43" s="13">
        <v>26.5</v>
      </c>
      <c r="E43" s="9"/>
      <c r="F43" s="31">
        <f>(D43*E10)</f>
        <v>14946</v>
      </c>
      <c r="G43" s="32"/>
    </row>
    <row r="44" spans="1:7" x14ac:dyDescent="0.25">
      <c r="A44" s="14"/>
      <c r="B44" s="17"/>
      <c r="C44" s="14"/>
      <c r="D44" s="13"/>
      <c r="E44" s="9"/>
      <c r="F44" s="33">
        <f>SUM(F42:F43)</f>
        <v>37506</v>
      </c>
      <c r="G44" s="41">
        <f>IF(F44&lt;23275,F44,23275)</f>
        <v>23275</v>
      </c>
    </row>
    <row r="45" spans="1:7" x14ac:dyDescent="0.25">
      <c r="A45" s="13"/>
      <c r="B45" s="233"/>
      <c r="C45" s="14"/>
      <c r="D45" s="13"/>
      <c r="E45" s="9"/>
      <c r="F45" s="53"/>
      <c r="G45" s="41"/>
    </row>
    <row r="46" spans="1:7" ht="15.75" x14ac:dyDescent="0.25">
      <c r="A46" s="18" t="s">
        <v>140</v>
      </c>
      <c r="B46" s="17" t="s">
        <v>310</v>
      </c>
      <c r="C46" s="78"/>
      <c r="D46" s="13">
        <v>34</v>
      </c>
      <c r="E46" s="9"/>
      <c r="F46" s="31">
        <f>(D46*E10)</f>
        <v>19176</v>
      </c>
      <c r="G46" s="32"/>
    </row>
    <row r="47" spans="1:7" ht="15.75" x14ac:dyDescent="0.25">
      <c r="A47" s="17" t="s">
        <v>63</v>
      </c>
      <c r="B47" s="17" t="s">
        <v>310</v>
      </c>
      <c r="C47" s="78"/>
      <c r="D47" s="13">
        <v>20.5</v>
      </c>
      <c r="E47" s="9"/>
      <c r="F47" s="31">
        <f>(D47*E10)</f>
        <v>11562</v>
      </c>
      <c r="G47" s="32"/>
    </row>
    <row r="48" spans="1:7" x14ac:dyDescent="0.25">
      <c r="A48" s="14"/>
      <c r="B48" s="14"/>
      <c r="C48" s="14"/>
      <c r="D48" s="13"/>
      <c r="E48" s="9"/>
      <c r="F48" s="33">
        <f>SUM(F46:F47)</f>
        <v>30738</v>
      </c>
      <c r="G48" s="41">
        <f>IF(F48&gt;19075,19075,F48)</f>
        <v>19075</v>
      </c>
    </row>
    <row r="49" spans="1:7" x14ac:dyDescent="0.25">
      <c r="A49" s="14"/>
      <c r="B49" s="16"/>
      <c r="C49" s="14"/>
      <c r="D49" s="13"/>
      <c r="E49" s="9"/>
      <c r="F49" s="32"/>
      <c r="G49" s="31"/>
    </row>
    <row r="50" spans="1:7" x14ac:dyDescent="0.25">
      <c r="A50" s="14"/>
      <c r="B50" s="16"/>
      <c r="C50" s="14"/>
      <c r="D50" s="13"/>
      <c r="E50" s="9"/>
      <c r="F50" s="32"/>
      <c r="G50" s="31"/>
    </row>
    <row r="51" spans="1:7" x14ac:dyDescent="0.25">
      <c r="A51" s="18" t="s">
        <v>67</v>
      </c>
      <c r="B51" s="14">
        <f>E11</f>
        <v>2</v>
      </c>
      <c r="C51" s="14"/>
      <c r="D51" s="13">
        <v>13</v>
      </c>
      <c r="E51" s="9"/>
      <c r="F51" s="32"/>
      <c r="G51" s="32">
        <f>D51*B51</f>
        <v>26</v>
      </c>
    </row>
    <row r="52" spans="1:7" x14ac:dyDescent="0.25">
      <c r="A52" s="18" t="s">
        <v>66</v>
      </c>
      <c r="B52" s="14">
        <f>E12</f>
        <v>16</v>
      </c>
      <c r="C52" s="14"/>
      <c r="D52" s="13">
        <v>95</v>
      </c>
      <c r="E52" s="9"/>
      <c r="F52" s="32"/>
      <c r="G52" s="32">
        <f>D52*B52</f>
        <v>1520</v>
      </c>
    </row>
    <row r="53" spans="1:7" x14ac:dyDescent="0.25">
      <c r="A53" s="18" t="s">
        <v>68</v>
      </c>
      <c r="B53" s="14">
        <f>E13</f>
        <v>23</v>
      </c>
      <c r="C53" s="14"/>
      <c r="D53" s="13">
        <v>151</v>
      </c>
      <c r="E53" s="9"/>
      <c r="F53" s="32"/>
      <c r="G53" s="32">
        <f>D53*B53</f>
        <v>3473</v>
      </c>
    </row>
    <row r="54" spans="1:7" x14ac:dyDescent="0.25">
      <c r="A54" s="18" t="s">
        <v>49</v>
      </c>
      <c r="B54" s="14">
        <f>E14</f>
        <v>0</v>
      </c>
      <c r="C54" s="14"/>
      <c r="D54" s="13">
        <v>213.5</v>
      </c>
      <c r="E54" s="9"/>
      <c r="F54" s="32"/>
      <c r="G54" s="31">
        <f>D54*B54</f>
        <v>0</v>
      </c>
    </row>
    <row r="55" spans="1:7" x14ac:dyDescent="0.25">
      <c r="A55" s="14"/>
      <c r="B55" s="14"/>
      <c r="C55" s="14"/>
      <c r="D55" s="13"/>
      <c r="E55" s="9"/>
      <c r="F55" s="32"/>
      <c r="G55" s="31"/>
    </row>
    <row r="56" spans="1:7" x14ac:dyDescent="0.25">
      <c r="A56" s="18" t="s">
        <v>94</v>
      </c>
      <c r="B56" s="249">
        <f>E8</f>
        <v>10</v>
      </c>
      <c r="D56" s="13">
        <v>1769</v>
      </c>
      <c r="E56" s="9"/>
      <c r="F56" s="31">
        <f>(D56*B56)</f>
        <v>17690</v>
      </c>
      <c r="G56" s="41"/>
    </row>
    <row r="57" spans="1:7" x14ac:dyDescent="0.25">
      <c r="A57" s="16" t="s">
        <v>88</v>
      </c>
      <c r="B57" s="250">
        <f>E9</f>
        <v>2</v>
      </c>
      <c r="D57" s="13">
        <v>1592</v>
      </c>
      <c r="E57" s="9"/>
      <c r="F57" s="31">
        <f>(D57*B57)</f>
        <v>3184</v>
      </c>
      <c r="G57" s="41">
        <f>F56+F57</f>
        <v>20874</v>
      </c>
    </row>
    <row r="58" spans="1:7" x14ac:dyDescent="0.25">
      <c r="A58" s="18" t="s">
        <v>69</v>
      </c>
      <c r="B58" s="14">
        <f>E17</f>
        <v>0</v>
      </c>
      <c r="C58" s="14"/>
      <c r="D58" s="13">
        <v>60</v>
      </c>
      <c r="E58" s="9"/>
      <c r="F58" s="32"/>
      <c r="G58" s="264">
        <f>D58*B58</f>
        <v>0</v>
      </c>
    </row>
    <row r="59" spans="1:7" ht="15.75" thickBot="1" x14ac:dyDescent="0.3">
      <c r="A59" s="18"/>
      <c r="B59" s="14"/>
      <c r="C59" s="14"/>
      <c r="D59" s="13"/>
      <c r="E59" s="9"/>
      <c r="F59" s="32"/>
      <c r="G59" s="264"/>
    </row>
    <row r="60" spans="1:7" x14ac:dyDescent="0.25">
      <c r="A60" s="18" t="s">
        <v>137</v>
      </c>
      <c r="B60" s="14">
        <f>E15</f>
        <v>0</v>
      </c>
      <c r="C60" s="14"/>
      <c r="D60" s="13">
        <v>201</v>
      </c>
      <c r="E60" s="9"/>
      <c r="F60" s="32"/>
      <c r="G60" s="227">
        <f>D60*B60</f>
        <v>0</v>
      </c>
    </row>
    <row r="61" spans="1:7" x14ac:dyDescent="0.25">
      <c r="A61" s="18" t="s">
        <v>234</v>
      </c>
      <c r="B61" s="14">
        <f>E16</f>
        <v>0</v>
      </c>
      <c r="C61" s="14"/>
      <c r="D61" s="13">
        <v>110.5</v>
      </c>
      <c r="E61" s="9"/>
      <c r="F61" s="32"/>
      <c r="G61" s="228">
        <f>D61*B61</f>
        <v>0</v>
      </c>
    </row>
    <row r="62" spans="1:7" ht="15.75" thickBot="1" x14ac:dyDescent="0.3">
      <c r="A62" s="18" t="s">
        <v>349</v>
      </c>
      <c r="B62" s="79">
        <f>E18</f>
        <v>0</v>
      </c>
      <c r="C62" s="14"/>
      <c r="D62" s="13"/>
      <c r="E62" s="9"/>
      <c r="F62" s="32"/>
      <c r="G62" s="229">
        <f>B62</f>
        <v>0</v>
      </c>
    </row>
    <row r="63" spans="1:7" ht="15.75" thickBot="1" x14ac:dyDescent="0.3">
      <c r="A63" s="18" t="s">
        <v>350</v>
      </c>
      <c r="B63" s="14"/>
      <c r="C63" s="14"/>
      <c r="D63" s="14"/>
      <c r="F63" s="230"/>
      <c r="G63" s="26">
        <f>SUM(G60:G62)</f>
        <v>0</v>
      </c>
    </row>
    <row r="64" spans="1:7" ht="19.5" thickBot="1" x14ac:dyDescent="0.35">
      <c r="A64" s="35" t="s">
        <v>351</v>
      </c>
      <c r="B64" s="36"/>
      <c r="C64" s="36"/>
      <c r="D64" s="36"/>
      <c r="E64" s="37"/>
      <c r="F64" s="38"/>
      <c r="G64" s="39">
        <f>SUM(G33:G63)-G63</f>
        <v>395081</v>
      </c>
    </row>
    <row r="67" ht="21" customHeight="1" x14ac:dyDescent="0.25"/>
    <row r="70" ht="17.25" customHeight="1" x14ac:dyDescent="0.25"/>
  </sheetData>
  <sheetProtection formatCells="0" formatColumns="0" formatRows="0" insertColumns="0" insertHyperlinks="0" deleteColumns="0" deleteRows="0" selectLockedCells="1" sort="0" autoFilter="0" pivotTables="0"/>
  <mergeCells count="5">
    <mergeCell ref="B9:C9"/>
    <mergeCell ref="B15:C15"/>
    <mergeCell ref="A2:G2"/>
    <mergeCell ref="A1:G1"/>
    <mergeCell ref="B8:C8"/>
  </mergeCells>
  <pageMargins left="0.70866141732283472" right="0.70866141732283472" top="0.55118110236220474" bottom="0.55118110236220474" header="0.31496062992125984" footer="0.31496062992125984"/>
  <pageSetup paperSize="9" scale="79" fitToHeight="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5FA85C-7A59-49CE-ABE1-5ECB0598C741}">
  <dimension ref="A1:H21"/>
  <sheetViews>
    <sheetView topLeftCell="A11" zoomScaleNormal="100" workbookViewId="0">
      <selection activeCell="B18" sqref="B18"/>
    </sheetView>
  </sheetViews>
  <sheetFormatPr defaultColWidth="8.85546875" defaultRowHeight="15" x14ac:dyDescent="0.25"/>
  <cols>
    <col min="1" max="1" width="21.42578125" style="285" customWidth="1"/>
    <col min="2" max="2" width="12.42578125" style="285" customWidth="1"/>
    <col min="3" max="3" width="53.85546875" style="285" customWidth="1"/>
    <col min="4" max="4" width="15.5703125" style="285" customWidth="1"/>
    <col min="5" max="5" width="16.85546875" style="285" customWidth="1"/>
    <col min="6" max="6" width="15.7109375" style="285" customWidth="1"/>
    <col min="7" max="16384" width="8.85546875" style="285"/>
  </cols>
  <sheetData>
    <row r="1" spans="1:8" ht="23.25" x14ac:dyDescent="0.35">
      <c r="A1" s="411" t="s">
        <v>70</v>
      </c>
      <c r="B1" s="411"/>
      <c r="C1" s="411"/>
      <c r="D1" s="411"/>
      <c r="E1" s="411"/>
      <c r="F1" s="307"/>
    </row>
    <row r="2" spans="1:8" ht="23.25" x14ac:dyDescent="0.35">
      <c r="A2" s="411" t="str">
        <f>'1a.Budget Grant Calculation'!A2:G2</f>
        <v>DEIS School Budget 2022/23</v>
      </c>
      <c r="B2" s="411"/>
      <c r="C2" s="411"/>
      <c r="D2" s="411"/>
      <c r="E2" s="411"/>
      <c r="F2" s="307"/>
    </row>
    <row r="3" spans="1:8" ht="23.25" x14ac:dyDescent="0.35">
      <c r="B3" s="302"/>
      <c r="C3" s="303"/>
      <c r="D3" s="303"/>
      <c r="E3" s="303"/>
      <c r="F3" s="301"/>
    </row>
    <row r="4" spans="1:8" ht="23.25" x14ac:dyDescent="0.35">
      <c r="A4" s="306" t="s">
        <v>64</v>
      </c>
      <c r="B4" s="306" t="str">
        <f>'1a.Budget Grant Calculation'!B3</f>
        <v>Voluntary Secondary School</v>
      </c>
      <c r="C4" s="274"/>
      <c r="D4" s="274"/>
      <c r="E4" s="274"/>
      <c r="F4" s="302"/>
    </row>
    <row r="5" spans="1:8" ht="23.25" x14ac:dyDescent="0.35">
      <c r="A5" s="306" t="s">
        <v>263</v>
      </c>
      <c r="B5" s="306" t="str">
        <f>'1a.Budget Grant Calculation'!B4</f>
        <v>12345Q</v>
      </c>
      <c r="C5" s="304"/>
      <c r="D5" s="304"/>
      <c r="E5" s="304"/>
      <c r="F5" s="302"/>
    </row>
    <row r="6" spans="1:8" ht="23.25" x14ac:dyDescent="0.35">
      <c r="B6" s="94"/>
    </row>
    <row r="7" spans="1:8" ht="21" x14ac:dyDescent="0.35">
      <c r="A7" s="276" t="s">
        <v>311</v>
      </c>
      <c r="B7" s="276"/>
      <c r="C7" s="10"/>
      <c r="D7" s="10"/>
      <c r="E7" s="10"/>
      <c r="F7" s="10"/>
      <c r="G7" s="10"/>
      <c r="H7" s="10"/>
    </row>
    <row r="8" spans="1:8" ht="21" x14ac:dyDescent="0.35">
      <c r="A8" s="276"/>
      <c r="B8" s="276"/>
      <c r="C8" s="10"/>
      <c r="D8" s="10"/>
      <c r="E8" s="10"/>
      <c r="F8" s="10"/>
      <c r="G8" s="10"/>
      <c r="H8" s="10"/>
    </row>
    <row r="9" spans="1:8" ht="21" x14ac:dyDescent="0.35">
      <c r="A9" s="300" t="s">
        <v>366</v>
      </c>
      <c r="B9" s="300"/>
      <c r="C9" s="300"/>
      <c r="D9" s="10"/>
      <c r="E9" s="10"/>
      <c r="F9" s="10"/>
      <c r="G9" s="10"/>
      <c r="H9" s="10"/>
    </row>
    <row r="10" spans="1:8" ht="21" x14ac:dyDescent="0.35">
      <c r="A10" s="300" t="s">
        <v>285</v>
      </c>
      <c r="B10" s="300"/>
      <c r="C10" s="300"/>
      <c r="D10" s="10"/>
      <c r="E10" s="10"/>
      <c r="F10" s="10"/>
      <c r="G10" s="10"/>
      <c r="H10" s="10"/>
    </row>
    <row r="11" spans="1:8" ht="21.75" thickBot="1" x14ac:dyDescent="0.4">
      <c r="A11" s="300"/>
      <c r="B11" s="300"/>
      <c r="C11" s="300"/>
      <c r="D11" s="10"/>
      <c r="E11" s="10"/>
      <c r="F11" s="10"/>
      <c r="G11" s="10"/>
      <c r="H11" s="10"/>
    </row>
    <row r="12" spans="1:8" ht="21.75" thickBot="1" x14ac:dyDescent="0.4">
      <c r="A12" s="308" t="s">
        <v>89</v>
      </c>
      <c r="B12" s="311"/>
      <c r="C12" s="312"/>
      <c r="D12" s="10"/>
      <c r="E12" s="10"/>
      <c r="F12" s="10"/>
      <c r="G12" s="10"/>
      <c r="H12" s="10"/>
    </row>
    <row r="13" spans="1:8" ht="57" thickBot="1" x14ac:dyDescent="0.35">
      <c r="C13" s="288"/>
      <c r="D13" s="275" t="s">
        <v>274</v>
      </c>
      <c r="E13" s="275" t="s">
        <v>273</v>
      </c>
      <c r="F13" s="275" t="s">
        <v>275</v>
      </c>
    </row>
    <row r="14" spans="1:8" ht="19.5" thickBot="1" x14ac:dyDescent="0.35">
      <c r="A14" s="289" t="s">
        <v>264</v>
      </c>
      <c r="B14" s="288"/>
      <c r="C14" s="288"/>
      <c r="D14" s="310">
        <v>200</v>
      </c>
      <c r="E14" s="310">
        <v>0</v>
      </c>
      <c r="F14" s="309">
        <f>SUM(D14:E14)</f>
        <v>200</v>
      </c>
    </row>
    <row r="15" spans="1:8" ht="19.5" thickBot="1" x14ac:dyDescent="0.35">
      <c r="A15" s="288"/>
      <c r="B15" s="288"/>
      <c r="C15" s="288"/>
      <c r="D15" s="288"/>
      <c r="E15" s="288"/>
      <c r="F15" s="288"/>
    </row>
    <row r="16" spans="1:8" ht="19.5" thickBot="1" x14ac:dyDescent="0.35">
      <c r="A16" s="290" t="s">
        <v>73</v>
      </c>
      <c r="B16" s="286"/>
      <c r="C16" s="291"/>
      <c r="D16" s="292"/>
      <c r="E16" s="293"/>
      <c r="F16" s="294"/>
      <c r="G16" s="305"/>
    </row>
    <row r="17" spans="1:7" ht="18.75" x14ac:dyDescent="0.3">
      <c r="A17" s="295"/>
      <c r="B17" s="287" t="s">
        <v>434</v>
      </c>
      <c r="C17" s="295" t="s">
        <v>276</v>
      </c>
      <c r="D17" s="296"/>
      <c r="E17" s="297"/>
      <c r="F17" s="297"/>
      <c r="G17" s="305"/>
    </row>
    <row r="18" spans="1:7" ht="18.75" x14ac:dyDescent="0.3">
      <c r="A18" s="93" t="s">
        <v>265</v>
      </c>
      <c r="B18" s="288">
        <v>3281</v>
      </c>
      <c r="C18" s="298" t="s">
        <v>255</v>
      </c>
      <c r="D18" s="299">
        <f>IF(D14&lt;200,16000,D14*(32+24+24))</f>
        <v>16000</v>
      </c>
      <c r="E18" s="299">
        <f>E$14*(128+96+96)</f>
        <v>0</v>
      </c>
      <c r="F18" s="299">
        <f t="shared" ref="F18:F20" si="0">SUM(D18:E18)</f>
        <v>16000</v>
      </c>
    </row>
    <row r="19" spans="1:7" ht="18.75" x14ac:dyDescent="0.3">
      <c r="A19" s="288"/>
      <c r="B19" s="288">
        <v>3282</v>
      </c>
      <c r="C19" s="298" t="s">
        <v>266</v>
      </c>
      <c r="D19" s="299">
        <f>IF(D14&lt;200,21000, D14*105)</f>
        <v>21000</v>
      </c>
      <c r="E19" s="299"/>
      <c r="F19" s="299">
        <f t="shared" si="0"/>
        <v>21000</v>
      </c>
    </row>
    <row r="20" spans="1:7" ht="37.5" x14ac:dyDescent="0.3">
      <c r="A20" s="288"/>
      <c r="B20" s="288">
        <v>3283</v>
      </c>
      <c r="C20" s="298" t="s">
        <v>253</v>
      </c>
      <c r="D20" s="299">
        <f>IF(D14&lt;200,6600,D14*33)</f>
        <v>6600</v>
      </c>
      <c r="E20" s="299">
        <f>E$14*40</f>
        <v>0</v>
      </c>
      <c r="F20" s="299">
        <f t="shared" si="0"/>
        <v>6600</v>
      </c>
    </row>
    <row r="21" spans="1:7" ht="21" x14ac:dyDescent="0.35">
      <c r="A21" s="10"/>
    </row>
  </sheetData>
  <mergeCells count="2">
    <mergeCell ref="A1:E1"/>
    <mergeCell ref="A2:E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239"/>
  <sheetViews>
    <sheetView zoomScaleNormal="100" workbookViewId="0">
      <selection activeCell="A110" sqref="A110:A112"/>
    </sheetView>
  </sheetViews>
  <sheetFormatPr defaultRowHeight="15" x14ac:dyDescent="0.25"/>
  <cols>
    <col min="1" max="1" width="16.5703125" customWidth="1"/>
    <col min="2" max="2" width="33.7109375" customWidth="1"/>
    <col min="3" max="3" width="9.140625" customWidth="1"/>
    <col min="5" max="5" width="23.140625" customWidth="1"/>
    <col min="6" max="6" width="12.28515625" style="42" customWidth="1"/>
  </cols>
  <sheetData>
    <row r="1" spans="1:6" ht="15.75" thickBot="1" x14ac:dyDescent="0.3"/>
    <row r="2" spans="1:6" ht="21" x14ac:dyDescent="0.35">
      <c r="A2" s="415" t="s">
        <v>65</v>
      </c>
      <c r="B2" s="416"/>
      <c r="C2" s="416"/>
      <c r="D2" s="416"/>
      <c r="E2" s="416"/>
      <c r="F2" s="417"/>
    </row>
    <row r="3" spans="1:6" ht="21.75" thickBot="1" x14ac:dyDescent="0.4">
      <c r="A3" s="412" t="str">
        <f>'1a.Budget Grant Calculation'!A2:G2</f>
        <v>DEIS School Budget 2022/23</v>
      </c>
      <c r="B3" s="413"/>
      <c r="C3" s="413"/>
      <c r="D3" s="413"/>
      <c r="E3" s="413"/>
      <c r="F3" s="414"/>
    </row>
    <row r="4" spans="1:6" ht="21" thickBot="1" x14ac:dyDescent="0.35">
      <c r="A4" s="57"/>
      <c r="B4" s="57"/>
      <c r="C4" s="57"/>
      <c r="D4" s="57"/>
      <c r="E4" s="57"/>
      <c r="F4" s="102"/>
    </row>
    <row r="5" spans="1:6" ht="21" customHeight="1" x14ac:dyDescent="0.3">
      <c r="A5" s="178" t="s">
        <v>120</v>
      </c>
      <c r="B5" s="202" t="str">
        <f>'1a.Budget Grant Calculation'!B3</f>
        <v>Voluntary Secondary School</v>
      </c>
      <c r="D5" s="204"/>
      <c r="E5" s="65"/>
      <c r="F5" s="103"/>
    </row>
    <row r="6" spans="1:6" ht="21" customHeight="1" thickBot="1" x14ac:dyDescent="0.35">
      <c r="A6" s="179" t="s">
        <v>121</v>
      </c>
      <c r="B6" s="203" t="str">
        <f>'1a.Budget Grant Calculation'!B4</f>
        <v>12345Q</v>
      </c>
      <c r="D6" s="204"/>
      <c r="E6" s="65"/>
      <c r="F6" s="103"/>
    </row>
    <row r="7" spans="1:6" ht="18.75" customHeight="1" x14ac:dyDescent="0.3">
      <c r="A7" s="21"/>
      <c r="B7" s="22"/>
      <c r="C7" s="14"/>
      <c r="D7" s="14"/>
      <c r="E7" s="14"/>
    </row>
    <row r="8" spans="1:6" x14ac:dyDescent="0.25">
      <c r="A8" s="205" t="s">
        <v>91</v>
      </c>
      <c r="B8" s="206"/>
      <c r="C8" s="207"/>
      <c r="D8" s="208"/>
      <c r="E8" s="209"/>
      <c r="F8" s="210"/>
    </row>
    <row r="9" spans="1:6" ht="18" customHeight="1" x14ac:dyDescent="0.25">
      <c r="A9" s="211" t="s">
        <v>92</v>
      </c>
      <c r="B9" s="212"/>
      <c r="C9" s="213"/>
      <c r="D9" s="214"/>
      <c r="E9" s="215"/>
      <c r="F9" s="216"/>
    </row>
    <row r="10" spans="1:6" ht="18" customHeight="1" thickBot="1" x14ac:dyDescent="0.3">
      <c r="A10" s="82"/>
      <c r="B10" s="83"/>
      <c r="C10" s="82"/>
      <c r="D10" s="4"/>
    </row>
    <row r="11" spans="1:6" ht="19.5" thickBot="1" x14ac:dyDescent="0.35">
      <c r="A11" s="165"/>
      <c r="B11" s="171" t="s">
        <v>0</v>
      </c>
      <c r="C11" s="67"/>
      <c r="D11" s="67"/>
      <c r="E11" s="67"/>
      <c r="F11" s="166"/>
    </row>
    <row r="12" spans="1:6" ht="15.75" thickBot="1" x14ac:dyDescent="0.3">
      <c r="A12" s="167"/>
      <c r="B12" s="54"/>
      <c r="C12" s="54"/>
      <c r="D12" s="54"/>
      <c r="E12" s="54"/>
      <c r="F12" s="168"/>
    </row>
    <row r="13" spans="1:6" ht="15.75" thickBot="1" x14ac:dyDescent="0.3">
      <c r="A13" s="125" t="s">
        <v>1</v>
      </c>
      <c r="B13" s="121"/>
      <c r="C13" s="121"/>
      <c r="D13" s="121"/>
      <c r="E13" s="122"/>
      <c r="F13" s="123"/>
    </row>
    <row r="14" spans="1:6" x14ac:dyDescent="0.25">
      <c r="A14" s="120">
        <v>3010</v>
      </c>
      <c r="B14" s="106" t="s">
        <v>2</v>
      </c>
      <c r="C14" s="84"/>
      <c r="D14" s="84"/>
      <c r="E14" s="127"/>
      <c r="F14" s="180">
        <f>'1a.Budget Grant Calculation'!G35</f>
        <v>178224</v>
      </c>
    </row>
    <row r="15" spans="1:6" x14ac:dyDescent="0.25">
      <c r="A15" s="113">
        <v>3020</v>
      </c>
      <c r="B15" s="107" t="s">
        <v>315</v>
      </c>
      <c r="C15" s="126" t="s">
        <v>149</v>
      </c>
      <c r="D15" s="84"/>
      <c r="E15" s="127"/>
      <c r="F15" s="248" t="s">
        <v>52</v>
      </c>
    </row>
    <row r="16" spans="1:6" x14ac:dyDescent="0.25">
      <c r="A16" s="113">
        <v>3050</v>
      </c>
      <c r="B16" s="107" t="s">
        <v>316</v>
      </c>
      <c r="C16" s="85"/>
      <c r="D16" s="85"/>
      <c r="E16" s="128"/>
      <c r="F16" s="181">
        <f>'1a.Budget Grant Calculation'!G40</f>
        <v>126618</v>
      </c>
    </row>
    <row r="17" spans="1:7" x14ac:dyDescent="0.25">
      <c r="A17" s="114">
        <v>3100</v>
      </c>
      <c r="B17" s="108" t="s">
        <v>3</v>
      </c>
      <c r="C17" s="313" t="s">
        <v>343</v>
      </c>
      <c r="D17" s="126"/>
      <c r="E17" s="129"/>
      <c r="F17" s="181">
        <f>'1a.Budget Grant Calculation'!G44</f>
        <v>23275</v>
      </c>
    </row>
    <row r="18" spans="1:7" x14ac:dyDescent="0.25">
      <c r="A18" s="114">
        <v>3130</v>
      </c>
      <c r="B18" s="108" t="s">
        <v>4</v>
      </c>
      <c r="C18" s="85"/>
      <c r="D18" s="85"/>
      <c r="E18" s="128"/>
      <c r="F18" s="181">
        <f>'1a.Budget Grant Calculation'!G48</f>
        <v>19075</v>
      </c>
    </row>
    <row r="19" spans="1:7" x14ac:dyDescent="0.25">
      <c r="A19" s="118">
        <v>3140</v>
      </c>
      <c r="B19" s="112" t="s">
        <v>317</v>
      </c>
      <c r="C19" s="84"/>
      <c r="D19" s="84"/>
      <c r="E19" s="127"/>
      <c r="F19" s="369"/>
      <c r="G19" s="363"/>
    </row>
    <row r="20" spans="1:7" x14ac:dyDescent="0.25">
      <c r="A20" s="120">
        <v>3150</v>
      </c>
      <c r="B20" s="106" t="s">
        <v>262</v>
      </c>
      <c r="C20" s="84"/>
      <c r="D20" s="84"/>
      <c r="E20" s="127"/>
      <c r="F20" s="181">
        <f>'1a.Budget Grant Calculation'!G37</f>
        <v>21996</v>
      </c>
    </row>
    <row r="21" spans="1:7" x14ac:dyDescent="0.25">
      <c r="A21" s="120">
        <v>3160</v>
      </c>
      <c r="B21" s="106" t="s">
        <v>318</v>
      </c>
      <c r="C21" s="84"/>
      <c r="D21" s="84"/>
      <c r="E21" s="127"/>
      <c r="F21" s="369"/>
      <c r="G21" s="363"/>
    </row>
    <row r="22" spans="1:7" x14ac:dyDescent="0.25">
      <c r="A22" s="120">
        <v>3170</v>
      </c>
      <c r="B22" s="106" t="s">
        <v>74</v>
      </c>
      <c r="C22" s="84"/>
      <c r="D22" s="84"/>
      <c r="E22" s="127"/>
      <c r="F22" s="239"/>
      <c r="G22" s="363"/>
    </row>
    <row r="23" spans="1:7" x14ac:dyDescent="0.25">
      <c r="A23" s="120">
        <v>3190</v>
      </c>
      <c r="B23" s="106" t="s">
        <v>150</v>
      </c>
      <c r="C23" s="84"/>
      <c r="D23" s="84"/>
      <c r="E23" s="127"/>
      <c r="F23" s="182">
        <f>'1a.Budget Grant Calculation'!G58</f>
        <v>0</v>
      </c>
    </row>
    <row r="24" spans="1:7" x14ac:dyDescent="0.25">
      <c r="A24" s="120">
        <v>3200</v>
      </c>
      <c r="B24" s="106" t="s">
        <v>175</v>
      </c>
      <c r="C24" s="84"/>
      <c r="D24" s="84"/>
      <c r="E24" s="127"/>
      <c r="F24" s="182">
        <f>'1a.Budget Grant Calculation'!G52</f>
        <v>1520</v>
      </c>
    </row>
    <row r="25" spans="1:7" x14ac:dyDescent="0.25">
      <c r="A25" s="120">
        <v>3210</v>
      </c>
      <c r="B25" s="106" t="s">
        <v>176</v>
      </c>
      <c r="C25" s="84"/>
      <c r="D25" s="84"/>
      <c r="E25" s="127"/>
      <c r="F25" s="182">
        <f>'1a.Budget Grant Calculation'!G53</f>
        <v>3473</v>
      </c>
    </row>
    <row r="26" spans="1:7" x14ac:dyDescent="0.25">
      <c r="A26" s="120">
        <v>3220</v>
      </c>
      <c r="B26" s="106" t="s">
        <v>5</v>
      </c>
      <c r="C26" s="84"/>
      <c r="D26" s="84"/>
      <c r="E26" s="127"/>
      <c r="F26" s="181">
        <f>'1a.Budget Grant Calculation'!G54</f>
        <v>0</v>
      </c>
    </row>
    <row r="27" spans="1:7" x14ac:dyDescent="0.25">
      <c r="A27" s="120">
        <v>3230</v>
      </c>
      <c r="B27" s="106" t="s">
        <v>220</v>
      </c>
      <c r="C27" s="84"/>
      <c r="D27" s="84"/>
      <c r="E27" s="127"/>
      <c r="F27" s="240"/>
    </row>
    <row r="28" spans="1:7" x14ac:dyDescent="0.25">
      <c r="A28" s="120">
        <v>3240</v>
      </c>
      <c r="B28" s="106" t="s">
        <v>261</v>
      </c>
      <c r="C28" s="84"/>
      <c r="D28" s="84"/>
      <c r="E28" s="127"/>
      <c r="F28" s="181">
        <f>'1a.Budget Grant Calculation'!G57</f>
        <v>20874</v>
      </c>
    </row>
    <row r="29" spans="1:7" x14ac:dyDescent="0.25">
      <c r="A29" s="120">
        <v>3245</v>
      </c>
      <c r="B29" s="106" t="s">
        <v>151</v>
      </c>
      <c r="C29" s="84"/>
      <c r="D29" s="84"/>
      <c r="E29" s="127"/>
      <c r="F29" s="181">
        <f>'1a.Budget Grant Calculation'!G51</f>
        <v>26</v>
      </c>
    </row>
    <row r="30" spans="1:7" x14ac:dyDescent="0.25">
      <c r="A30" s="120">
        <v>3255</v>
      </c>
      <c r="B30" s="106" t="s">
        <v>260</v>
      </c>
      <c r="C30" s="84"/>
      <c r="D30" s="84"/>
      <c r="E30" s="127"/>
      <c r="F30" s="238">
        <v>0</v>
      </c>
    </row>
    <row r="31" spans="1:7" x14ac:dyDescent="0.25">
      <c r="A31" s="120">
        <v>3260</v>
      </c>
      <c r="B31" s="106" t="s">
        <v>259</v>
      </c>
      <c r="C31" s="84"/>
      <c r="D31" s="84"/>
      <c r="E31" s="127"/>
      <c r="F31" s="238"/>
    </row>
    <row r="32" spans="1:7" x14ac:dyDescent="0.25">
      <c r="A32" s="120">
        <v>3275</v>
      </c>
      <c r="B32" s="106" t="s">
        <v>258</v>
      </c>
      <c r="C32" s="84"/>
      <c r="D32" s="84"/>
      <c r="E32" s="127"/>
      <c r="F32" s="239">
        <v>0</v>
      </c>
    </row>
    <row r="33" spans="1:7" x14ac:dyDescent="0.25">
      <c r="A33" s="120">
        <v>3276</v>
      </c>
      <c r="B33" s="106" t="s">
        <v>257</v>
      </c>
      <c r="C33" s="84"/>
      <c r="D33" s="84"/>
      <c r="E33" s="127"/>
      <c r="F33" s="273"/>
    </row>
    <row r="34" spans="1:7" x14ac:dyDescent="0.25">
      <c r="A34" s="120">
        <v>3277</v>
      </c>
      <c r="B34" s="106" t="s">
        <v>368</v>
      </c>
      <c r="C34" s="84"/>
      <c r="D34" s="84"/>
      <c r="E34" s="127"/>
      <c r="F34" s="273"/>
    </row>
    <row r="35" spans="1:7" x14ac:dyDescent="0.25">
      <c r="A35" s="120">
        <v>3280</v>
      </c>
      <c r="B35" s="106" t="s">
        <v>256</v>
      </c>
      <c r="C35" s="84"/>
      <c r="D35" s="84"/>
      <c r="E35" s="127"/>
      <c r="F35" s="273"/>
    </row>
    <row r="36" spans="1:7" x14ac:dyDescent="0.25">
      <c r="A36" s="120">
        <v>3281</v>
      </c>
      <c r="B36" s="106" t="s">
        <v>255</v>
      </c>
      <c r="C36" s="84"/>
      <c r="D36" s="84"/>
      <c r="E36" s="127"/>
      <c r="F36" s="182">
        <f>'1b. Grants-Covid -19'!F18</f>
        <v>16000</v>
      </c>
    </row>
    <row r="37" spans="1:7" x14ac:dyDescent="0.25">
      <c r="A37" s="120">
        <v>3282</v>
      </c>
      <c r="B37" s="106" t="s">
        <v>254</v>
      </c>
      <c r="C37" s="84"/>
      <c r="D37" s="84"/>
      <c r="E37" s="127"/>
      <c r="F37" s="182">
        <f>'1b. Grants-Covid -19'!F19</f>
        <v>21000</v>
      </c>
    </row>
    <row r="38" spans="1:7" x14ac:dyDescent="0.25">
      <c r="A38" s="120">
        <v>3283</v>
      </c>
      <c r="B38" s="106" t="s">
        <v>253</v>
      </c>
      <c r="C38" s="84"/>
      <c r="D38" s="84"/>
      <c r="E38" s="127"/>
      <c r="F38" s="182">
        <f>'1b. Grants-Covid -19'!F20</f>
        <v>6600</v>
      </c>
    </row>
    <row r="39" spans="1:7" x14ac:dyDescent="0.25">
      <c r="A39" s="120">
        <v>3284</v>
      </c>
      <c r="B39" s="106" t="s">
        <v>252</v>
      </c>
      <c r="C39" s="84"/>
      <c r="D39" s="84"/>
      <c r="E39" s="127"/>
      <c r="F39" s="273"/>
    </row>
    <row r="40" spans="1:7" x14ac:dyDescent="0.25">
      <c r="A40" s="120">
        <v>3285</v>
      </c>
      <c r="B40" s="106" t="s">
        <v>251</v>
      </c>
      <c r="C40" s="84"/>
      <c r="D40" s="84"/>
      <c r="E40" s="127"/>
      <c r="F40" s="273"/>
    </row>
    <row r="41" spans="1:7" x14ac:dyDescent="0.25">
      <c r="A41" s="120">
        <v>3286</v>
      </c>
      <c r="B41" s="106" t="s">
        <v>250</v>
      </c>
      <c r="C41" s="84"/>
      <c r="D41" s="84"/>
      <c r="E41" s="127"/>
      <c r="F41" s="273"/>
    </row>
    <row r="42" spans="1:7" x14ac:dyDescent="0.25">
      <c r="A42" s="120">
        <v>3287</v>
      </c>
      <c r="B42" s="106" t="s">
        <v>249</v>
      </c>
      <c r="C42" s="84"/>
      <c r="D42" s="84"/>
      <c r="E42" s="127"/>
      <c r="F42" s="273"/>
    </row>
    <row r="43" spans="1:7" x14ac:dyDescent="0.25">
      <c r="A43" s="120">
        <v>3290</v>
      </c>
      <c r="B43" s="106" t="s">
        <v>319</v>
      </c>
      <c r="C43" s="84"/>
      <c r="D43" s="84"/>
      <c r="E43" s="127"/>
      <c r="F43" s="183">
        <f>'1a.Budget Grant Calculation'!G63</f>
        <v>0</v>
      </c>
    </row>
    <row r="44" spans="1:7" x14ac:dyDescent="0.25">
      <c r="A44" s="120">
        <v>3293</v>
      </c>
      <c r="B44" s="106" t="s">
        <v>320</v>
      </c>
      <c r="C44" s="84"/>
      <c r="D44" s="84"/>
      <c r="E44" s="127"/>
      <c r="F44" s="370"/>
      <c r="G44" s="363"/>
    </row>
    <row r="45" spans="1:7" ht="15.75" thickBot="1" x14ac:dyDescent="0.3">
      <c r="A45" s="120">
        <v>3294</v>
      </c>
      <c r="B45" s="106" t="s">
        <v>157</v>
      </c>
      <c r="C45" s="84"/>
      <c r="D45" s="84"/>
      <c r="E45" s="127"/>
      <c r="F45" s="239">
        <v>0</v>
      </c>
    </row>
    <row r="46" spans="1:7" ht="15.75" thickBot="1" x14ac:dyDescent="0.3">
      <c r="A46" s="125" t="s">
        <v>90</v>
      </c>
      <c r="B46" s="124"/>
      <c r="C46" s="121"/>
      <c r="D46" s="121"/>
      <c r="E46" s="122"/>
      <c r="F46" s="144">
        <f>SUM(F14:F45)</f>
        <v>438681</v>
      </c>
    </row>
    <row r="47" spans="1:7" x14ac:dyDescent="0.25">
      <c r="A47" s="120">
        <v>3295</v>
      </c>
      <c r="B47" s="106" t="s">
        <v>248</v>
      </c>
      <c r="C47" s="84"/>
      <c r="D47" s="84"/>
      <c r="E47" s="127"/>
      <c r="F47" s="266"/>
    </row>
    <row r="48" spans="1:7" x14ac:dyDescent="0.25">
      <c r="A48" s="120">
        <v>3296</v>
      </c>
      <c r="B48" s="106" t="s">
        <v>152</v>
      </c>
      <c r="C48" s="84"/>
      <c r="D48" s="84"/>
      <c r="E48" s="127"/>
      <c r="F48" s="252"/>
    </row>
    <row r="49" spans="1:6" x14ac:dyDescent="0.25">
      <c r="A49" s="120">
        <v>3297</v>
      </c>
      <c r="B49" s="106" t="s">
        <v>153</v>
      </c>
      <c r="C49" s="84"/>
      <c r="D49" s="84"/>
      <c r="E49" s="127"/>
      <c r="F49" s="252"/>
    </row>
    <row r="50" spans="1:6" x14ac:dyDescent="0.25">
      <c r="A50" s="120">
        <v>3298</v>
      </c>
      <c r="B50" s="106" t="s">
        <v>154</v>
      </c>
      <c r="C50" s="84"/>
      <c r="D50" s="84"/>
      <c r="E50" s="127"/>
      <c r="F50" s="252"/>
    </row>
    <row r="51" spans="1:6" x14ac:dyDescent="0.25">
      <c r="A51" s="120">
        <v>3299</v>
      </c>
      <c r="B51" s="106" t="s">
        <v>155</v>
      </c>
      <c r="C51" s="84"/>
      <c r="D51" s="84"/>
      <c r="E51" s="127"/>
      <c r="F51" s="252"/>
    </row>
    <row r="52" spans="1:6" x14ac:dyDescent="0.25">
      <c r="A52" s="253" t="s">
        <v>156</v>
      </c>
      <c r="B52" s="253"/>
      <c r="C52" s="253"/>
      <c r="D52" s="253"/>
      <c r="E52" s="254"/>
      <c r="F52" s="225">
        <f>SUM(F47:F51)</f>
        <v>0</v>
      </c>
    </row>
    <row r="53" spans="1:6" ht="15.75" thickBot="1" x14ac:dyDescent="0.3">
      <c r="A53" s="117"/>
      <c r="B53" s="80" t="s">
        <v>76</v>
      </c>
      <c r="D53" s="14"/>
      <c r="E53" s="14"/>
      <c r="F53" s="135"/>
    </row>
    <row r="54" spans="1:6" ht="15.75" thickBot="1" x14ac:dyDescent="0.3">
      <c r="A54" s="125" t="s">
        <v>95</v>
      </c>
      <c r="B54" s="124"/>
      <c r="C54" s="121"/>
      <c r="D54" s="121"/>
      <c r="E54" s="122"/>
      <c r="F54" s="144"/>
    </row>
    <row r="55" spans="1:6" x14ac:dyDescent="0.25">
      <c r="A55" s="114">
        <v>3300</v>
      </c>
      <c r="B55" s="108" t="s">
        <v>286</v>
      </c>
      <c r="C55" s="87"/>
      <c r="D55" s="85"/>
      <c r="E55" s="128"/>
      <c r="F55" s="134"/>
    </row>
    <row r="56" spans="1:6" x14ac:dyDescent="0.25">
      <c r="A56" s="114">
        <v>3310</v>
      </c>
      <c r="B56" s="112" t="s">
        <v>158</v>
      </c>
      <c r="C56" s="90"/>
      <c r="D56" s="84"/>
      <c r="E56" s="127"/>
      <c r="F56" s="136"/>
    </row>
    <row r="57" spans="1:6" x14ac:dyDescent="0.25">
      <c r="A57" s="114">
        <v>3330</v>
      </c>
      <c r="B57" s="108" t="s">
        <v>287</v>
      </c>
      <c r="C57" s="87"/>
      <c r="D57" s="85"/>
      <c r="E57" s="128"/>
      <c r="F57" s="134"/>
    </row>
    <row r="58" spans="1:6" x14ac:dyDescent="0.25">
      <c r="A58" s="114">
        <v>3335</v>
      </c>
      <c r="B58" s="109" t="s">
        <v>288</v>
      </c>
      <c r="C58" s="87"/>
      <c r="D58" s="85"/>
      <c r="E58" s="128"/>
      <c r="F58" s="136"/>
    </row>
    <row r="59" spans="1:6" x14ac:dyDescent="0.25">
      <c r="A59" s="114">
        <v>3350</v>
      </c>
      <c r="B59" s="110" t="s">
        <v>221</v>
      </c>
      <c r="C59" s="87"/>
      <c r="D59" s="85"/>
      <c r="E59" s="128"/>
      <c r="F59" s="134"/>
    </row>
    <row r="60" spans="1:6" x14ac:dyDescent="0.25">
      <c r="A60" s="114">
        <v>3370</v>
      </c>
      <c r="B60" s="110" t="s">
        <v>177</v>
      </c>
      <c r="C60" s="87"/>
      <c r="D60" s="85"/>
      <c r="E60" s="128"/>
      <c r="F60" s="136"/>
    </row>
    <row r="61" spans="1:6" x14ac:dyDescent="0.25">
      <c r="A61" s="114">
        <v>3375</v>
      </c>
      <c r="B61" s="109" t="s">
        <v>78</v>
      </c>
      <c r="C61" s="87"/>
      <c r="D61" s="85"/>
      <c r="E61" s="128"/>
      <c r="F61" s="134"/>
    </row>
    <row r="62" spans="1:6" x14ac:dyDescent="0.25">
      <c r="A62" s="114">
        <v>3390</v>
      </c>
      <c r="B62" s="110" t="s">
        <v>79</v>
      </c>
      <c r="C62" s="87"/>
      <c r="D62" s="85"/>
      <c r="E62" s="128"/>
      <c r="F62" s="136"/>
    </row>
    <row r="63" spans="1:6" x14ac:dyDescent="0.25">
      <c r="A63" s="114">
        <v>3395</v>
      </c>
      <c r="B63" s="110" t="s">
        <v>321</v>
      </c>
      <c r="C63" s="87"/>
      <c r="D63" s="85"/>
      <c r="E63" s="128"/>
      <c r="F63" s="136"/>
    </row>
    <row r="64" spans="1:6" x14ac:dyDescent="0.25">
      <c r="A64" s="114">
        <v>3410</v>
      </c>
      <c r="B64" s="108" t="s">
        <v>113</v>
      </c>
      <c r="C64" s="87"/>
      <c r="D64" s="85"/>
      <c r="E64" s="128"/>
      <c r="F64" s="134"/>
    </row>
    <row r="65" spans="1:6" x14ac:dyDescent="0.25">
      <c r="A65" s="114">
        <v>3420</v>
      </c>
      <c r="B65" s="108" t="s">
        <v>7</v>
      </c>
      <c r="C65" s="87"/>
      <c r="D65" s="85"/>
      <c r="E65" s="128"/>
      <c r="F65" s="136"/>
    </row>
    <row r="66" spans="1:6" x14ac:dyDescent="0.25">
      <c r="A66" s="114">
        <v>3430</v>
      </c>
      <c r="B66" s="108" t="s">
        <v>8</v>
      </c>
      <c r="C66" s="87"/>
      <c r="D66" s="85"/>
      <c r="E66" s="128"/>
      <c r="F66" s="134"/>
    </row>
    <row r="67" spans="1:6" x14ac:dyDescent="0.25">
      <c r="A67" s="114">
        <v>3440</v>
      </c>
      <c r="B67" s="108" t="s">
        <v>322</v>
      </c>
      <c r="C67" s="87"/>
      <c r="D67" s="85"/>
      <c r="E67" s="128"/>
      <c r="F67" s="136"/>
    </row>
    <row r="68" spans="1:6" x14ac:dyDescent="0.25">
      <c r="A68" s="114">
        <v>3450</v>
      </c>
      <c r="B68" s="108" t="s">
        <v>178</v>
      </c>
      <c r="C68" s="87"/>
      <c r="D68" s="85"/>
      <c r="E68" s="128"/>
      <c r="F68" s="134"/>
    </row>
    <row r="69" spans="1:6" x14ac:dyDescent="0.25">
      <c r="A69" s="114">
        <v>3460</v>
      </c>
      <c r="B69" s="108" t="s">
        <v>323</v>
      </c>
      <c r="C69" s="87"/>
      <c r="D69" s="85"/>
      <c r="E69" s="128"/>
      <c r="F69" s="136"/>
    </row>
    <row r="70" spans="1:6" x14ac:dyDescent="0.25">
      <c r="A70" s="114">
        <v>3490</v>
      </c>
      <c r="B70" s="108" t="s">
        <v>159</v>
      </c>
      <c r="C70" s="87"/>
      <c r="D70" s="85"/>
      <c r="E70" s="128"/>
      <c r="F70" s="136"/>
    </row>
    <row r="71" spans="1:6" x14ac:dyDescent="0.25">
      <c r="A71" s="114">
        <v>3495</v>
      </c>
      <c r="B71" s="109" t="s">
        <v>80</v>
      </c>
      <c r="C71" s="87"/>
      <c r="D71" s="87"/>
      <c r="E71" s="131"/>
      <c r="F71" s="134"/>
    </row>
    <row r="72" spans="1:6" x14ac:dyDescent="0.25">
      <c r="A72" s="114">
        <v>3500</v>
      </c>
      <c r="B72" s="110" t="s">
        <v>179</v>
      </c>
      <c r="C72" s="87"/>
      <c r="D72" s="87"/>
      <c r="E72" s="131"/>
      <c r="F72" s="136"/>
    </row>
    <row r="73" spans="1:6" x14ac:dyDescent="0.25">
      <c r="A73" s="114">
        <v>3510</v>
      </c>
      <c r="B73" s="110" t="s">
        <v>9</v>
      </c>
      <c r="C73" s="87"/>
      <c r="D73" s="85"/>
      <c r="E73" s="128"/>
      <c r="F73" s="134"/>
    </row>
    <row r="74" spans="1:6" x14ac:dyDescent="0.25">
      <c r="A74" s="114">
        <v>3520</v>
      </c>
      <c r="B74" s="110" t="s">
        <v>180</v>
      </c>
      <c r="C74" s="87"/>
      <c r="D74" s="85"/>
      <c r="E74" s="128"/>
      <c r="F74" s="136"/>
    </row>
    <row r="75" spans="1:6" x14ac:dyDescent="0.25">
      <c r="A75" s="114">
        <v>3530</v>
      </c>
      <c r="B75" s="110" t="s">
        <v>181</v>
      </c>
      <c r="C75" s="87"/>
      <c r="D75" s="85"/>
      <c r="E75" s="128"/>
      <c r="F75" s="134"/>
    </row>
    <row r="76" spans="1:6" x14ac:dyDescent="0.25">
      <c r="A76" s="114">
        <v>3535</v>
      </c>
      <c r="B76" s="109" t="s">
        <v>182</v>
      </c>
      <c r="C76" s="87"/>
      <c r="D76" s="85"/>
      <c r="E76" s="128"/>
      <c r="F76" s="136"/>
    </row>
    <row r="77" spans="1:6" x14ac:dyDescent="0.25">
      <c r="A77" s="114">
        <v>3550</v>
      </c>
      <c r="B77" s="108" t="s">
        <v>81</v>
      </c>
      <c r="C77" s="87"/>
      <c r="D77" s="85"/>
      <c r="E77" s="128"/>
      <c r="F77" s="134"/>
    </row>
    <row r="78" spans="1:6" x14ac:dyDescent="0.25">
      <c r="A78" s="114">
        <v>3570</v>
      </c>
      <c r="B78" s="111" t="s">
        <v>183</v>
      </c>
      <c r="C78" s="88"/>
      <c r="D78" s="89"/>
      <c r="E78" s="130"/>
      <c r="F78" s="136"/>
    </row>
    <row r="79" spans="1:6" x14ac:dyDescent="0.25">
      <c r="A79" s="114">
        <v>3574</v>
      </c>
      <c r="B79" s="110" t="s">
        <v>160</v>
      </c>
      <c r="C79" s="87"/>
      <c r="D79" s="85"/>
      <c r="E79" s="128"/>
      <c r="F79" s="134"/>
    </row>
    <row r="80" spans="1:6" x14ac:dyDescent="0.25">
      <c r="A80" s="114">
        <v>3575</v>
      </c>
      <c r="B80" s="109" t="s">
        <v>161</v>
      </c>
      <c r="C80" s="87"/>
      <c r="D80" s="85"/>
      <c r="E80" s="128"/>
      <c r="F80" s="136"/>
    </row>
    <row r="81" spans="1:6" ht="15.75" thickBot="1" x14ac:dyDescent="0.3">
      <c r="A81" s="256" t="s">
        <v>97</v>
      </c>
      <c r="B81" s="257"/>
      <c r="C81" s="258"/>
      <c r="D81" s="258"/>
      <c r="E81" s="259"/>
      <c r="F81" s="260">
        <f>SUM(F55:F80)</f>
        <v>0</v>
      </c>
    </row>
    <row r="82" spans="1:6" ht="15.75" thickBot="1" x14ac:dyDescent="0.3">
      <c r="A82" s="117"/>
      <c r="B82" s="80" t="s">
        <v>76</v>
      </c>
      <c r="D82" s="14"/>
      <c r="E82" s="14"/>
      <c r="F82" s="137"/>
    </row>
    <row r="83" spans="1:6" ht="15.75" thickBot="1" x14ac:dyDescent="0.3">
      <c r="A83" s="125" t="s">
        <v>10</v>
      </c>
      <c r="B83" s="124"/>
      <c r="C83" s="121"/>
      <c r="D83" s="121"/>
      <c r="E83" s="122"/>
      <c r="F83" s="144"/>
    </row>
    <row r="84" spans="1:6" x14ac:dyDescent="0.25">
      <c r="A84" s="120">
        <v>3650</v>
      </c>
      <c r="B84" s="106" t="s">
        <v>247</v>
      </c>
      <c r="C84" s="84"/>
      <c r="D84" s="84"/>
      <c r="E84" s="127"/>
      <c r="F84" s="139"/>
    </row>
    <row r="85" spans="1:6" x14ac:dyDescent="0.25">
      <c r="A85" s="120">
        <v>3700</v>
      </c>
      <c r="B85" s="106" t="s">
        <v>184</v>
      </c>
      <c r="C85" s="84"/>
      <c r="D85" s="84"/>
      <c r="E85" s="127"/>
      <c r="F85" s="140"/>
    </row>
    <row r="86" spans="1:6" x14ac:dyDescent="0.25">
      <c r="A86" s="120">
        <v>3770</v>
      </c>
      <c r="B86" s="106" t="s">
        <v>185</v>
      </c>
      <c r="C86" s="84"/>
      <c r="D86" s="84"/>
      <c r="E86" s="127"/>
      <c r="F86" s="139"/>
    </row>
    <row r="87" spans="1:6" x14ac:dyDescent="0.25">
      <c r="A87" s="120">
        <v>3800</v>
      </c>
      <c r="B87" s="106" t="s">
        <v>11</v>
      </c>
      <c r="C87" s="84"/>
      <c r="D87" s="84"/>
      <c r="E87" s="127"/>
      <c r="F87" s="140"/>
    </row>
    <row r="88" spans="1:6" x14ac:dyDescent="0.25">
      <c r="A88" s="120">
        <v>3850</v>
      </c>
      <c r="B88" s="106" t="s">
        <v>10</v>
      </c>
      <c r="C88" s="84"/>
      <c r="D88" s="84"/>
      <c r="E88" s="127"/>
      <c r="F88" s="140"/>
    </row>
    <row r="89" spans="1:6" x14ac:dyDescent="0.25">
      <c r="A89" s="120">
        <v>3851</v>
      </c>
      <c r="B89" s="106" t="s">
        <v>162</v>
      </c>
      <c r="C89" s="84"/>
      <c r="D89" s="84"/>
      <c r="E89" s="127"/>
      <c r="F89" s="139"/>
    </row>
    <row r="90" spans="1:6" x14ac:dyDescent="0.25">
      <c r="A90" s="120">
        <v>3852</v>
      </c>
      <c r="B90" s="106" t="s">
        <v>164</v>
      </c>
      <c r="C90" s="84"/>
      <c r="D90" s="84"/>
      <c r="E90" s="127"/>
      <c r="F90" s="140"/>
    </row>
    <row r="91" spans="1:6" x14ac:dyDescent="0.25">
      <c r="A91" s="120">
        <v>3853</v>
      </c>
      <c r="B91" s="106" t="s">
        <v>163</v>
      </c>
      <c r="C91" s="84"/>
      <c r="D91" s="84"/>
      <c r="E91" s="127"/>
      <c r="F91" s="139"/>
    </row>
    <row r="92" spans="1:6" ht="15.75" thickBot="1" x14ac:dyDescent="0.3">
      <c r="A92" s="256" t="s">
        <v>98</v>
      </c>
      <c r="B92" s="257"/>
      <c r="C92" s="258"/>
      <c r="D92" s="258"/>
      <c r="E92" s="259"/>
      <c r="F92" s="260">
        <f>SUM(F84:F91)</f>
        <v>0</v>
      </c>
    </row>
    <row r="93" spans="1:6" ht="15.75" thickBot="1" x14ac:dyDescent="0.3">
      <c r="A93" s="117"/>
      <c r="B93" s="80" t="s">
        <v>76</v>
      </c>
      <c r="D93" s="14"/>
      <c r="E93" s="14"/>
      <c r="F93" s="135"/>
    </row>
    <row r="94" spans="1:6" ht="15.75" thickBot="1" x14ac:dyDescent="0.3">
      <c r="A94" s="125"/>
      <c r="B94" s="124" t="s">
        <v>12</v>
      </c>
      <c r="C94" s="121"/>
      <c r="D94" s="121"/>
      <c r="E94" s="122"/>
      <c r="F94" s="144">
        <f>F92+F81+F52+F46</f>
        <v>438681</v>
      </c>
    </row>
    <row r="95" spans="1:6" x14ac:dyDescent="0.25">
      <c r="A95" s="169"/>
      <c r="B95" s="156"/>
      <c r="C95" s="156"/>
      <c r="D95" s="156"/>
      <c r="E95" s="155"/>
      <c r="F95" s="170"/>
    </row>
    <row r="96" spans="1:6" ht="15.75" thickBot="1" x14ac:dyDescent="0.3">
      <c r="A96" s="157"/>
      <c r="B96" s="158" t="s">
        <v>76</v>
      </c>
      <c r="C96" s="159"/>
      <c r="D96" s="160"/>
      <c r="E96" s="160"/>
      <c r="F96" s="161"/>
    </row>
    <row r="97" spans="1:7" ht="19.5" thickBot="1" x14ac:dyDescent="0.35">
      <c r="A97" s="164"/>
      <c r="B97" s="172" t="s">
        <v>13</v>
      </c>
      <c r="C97" s="85"/>
      <c r="D97" s="128"/>
      <c r="E97" s="128"/>
      <c r="F97" s="162"/>
    </row>
    <row r="98" spans="1:7" ht="15.75" thickBot="1" x14ac:dyDescent="0.3">
      <c r="A98" s="117"/>
      <c r="B98" s="88"/>
      <c r="C98" s="89"/>
      <c r="D98" s="130"/>
      <c r="E98" s="130"/>
      <c r="F98" s="163"/>
    </row>
    <row r="99" spans="1:7" ht="15.75" thickBot="1" x14ac:dyDescent="0.3">
      <c r="A99" s="173" t="s">
        <v>99</v>
      </c>
      <c r="B99" s="174"/>
      <c r="C99" s="174"/>
      <c r="D99" s="174"/>
      <c r="E99" s="174"/>
      <c r="F99" s="175"/>
    </row>
    <row r="100" spans="1:7" x14ac:dyDescent="0.25">
      <c r="A100" s="120">
        <v>4110</v>
      </c>
      <c r="B100" s="106" t="s">
        <v>289</v>
      </c>
      <c r="C100" s="84"/>
      <c r="D100" s="84"/>
      <c r="E100" s="127"/>
      <c r="F100" s="136"/>
    </row>
    <row r="101" spans="1:7" x14ac:dyDescent="0.25">
      <c r="A101" s="120">
        <v>4111</v>
      </c>
      <c r="B101" s="106" t="s">
        <v>290</v>
      </c>
      <c r="C101" s="84"/>
      <c r="D101" s="84"/>
      <c r="E101" s="127"/>
      <c r="F101" s="136"/>
    </row>
    <row r="102" spans="1:7" x14ac:dyDescent="0.25">
      <c r="A102" s="120">
        <v>4112</v>
      </c>
      <c r="B102" s="106" t="s">
        <v>246</v>
      </c>
      <c r="C102" s="84"/>
      <c r="D102" s="84"/>
      <c r="E102" s="127"/>
      <c r="F102" s="136"/>
    </row>
    <row r="103" spans="1:7" x14ac:dyDescent="0.25">
      <c r="A103" s="120">
        <v>4150</v>
      </c>
      <c r="B103" s="106" t="s">
        <v>267</v>
      </c>
      <c r="C103" s="84"/>
      <c r="D103" s="84"/>
      <c r="E103" s="127"/>
      <c r="F103" s="314">
        <f>F28</f>
        <v>20874</v>
      </c>
    </row>
    <row r="104" spans="1:7" x14ac:dyDescent="0.25">
      <c r="A104" s="120">
        <v>4155</v>
      </c>
      <c r="B104" s="106" t="s">
        <v>232</v>
      </c>
      <c r="C104" s="84"/>
      <c r="D104" s="84"/>
      <c r="E104" s="127"/>
      <c r="F104" s="136">
        <f>F30</f>
        <v>0</v>
      </c>
      <c r="G104" s="363"/>
    </row>
    <row r="105" spans="1:7" x14ac:dyDescent="0.25">
      <c r="A105" s="120">
        <v>4170</v>
      </c>
      <c r="B105" s="372" t="s">
        <v>424</v>
      </c>
      <c r="C105" s="84"/>
      <c r="D105" s="84"/>
      <c r="E105" s="127"/>
      <c r="F105" s="136"/>
    </row>
    <row r="106" spans="1:7" x14ac:dyDescent="0.25">
      <c r="A106" s="120">
        <v>4180</v>
      </c>
      <c r="B106" s="106" t="s">
        <v>245</v>
      </c>
      <c r="C106" s="84"/>
      <c r="D106" s="84"/>
      <c r="E106" s="127"/>
      <c r="F106" s="136"/>
    </row>
    <row r="107" spans="1:7" x14ac:dyDescent="0.25">
      <c r="A107" s="120">
        <v>4181</v>
      </c>
      <c r="B107" s="106" t="s">
        <v>324</v>
      </c>
      <c r="C107" s="84"/>
      <c r="D107" s="84"/>
      <c r="E107" s="127"/>
      <c r="F107" s="136"/>
    </row>
    <row r="108" spans="1:7" x14ac:dyDescent="0.25">
      <c r="A108" s="120">
        <v>4190</v>
      </c>
      <c r="B108" s="106" t="s">
        <v>222</v>
      </c>
      <c r="C108" s="84"/>
      <c r="D108" s="84"/>
      <c r="E108" s="127"/>
      <c r="F108" s="136"/>
    </row>
    <row r="109" spans="1:7" x14ac:dyDescent="0.25">
      <c r="A109" s="120">
        <v>4196</v>
      </c>
      <c r="B109" s="106" t="s">
        <v>165</v>
      </c>
      <c r="C109" s="84"/>
      <c r="D109" s="84"/>
      <c r="E109" s="127"/>
      <c r="F109" s="327">
        <f>F45</f>
        <v>0</v>
      </c>
      <c r="G109" s="363"/>
    </row>
    <row r="110" spans="1:7" x14ac:dyDescent="0.25">
      <c r="A110" s="441">
        <v>4197</v>
      </c>
      <c r="B110" s="440" t="s">
        <v>244</v>
      </c>
      <c r="C110" s="322"/>
      <c r="D110" s="322"/>
      <c r="E110" s="324"/>
      <c r="F110" s="330">
        <f>F42</f>
        <v>0</v>
      </c>
    </row>
    <row r="111" spans="1:7" x14ac:dyDescent="0.25">
      <c r="A111" s="442">
        <v>4198</v>
      </c>
      <c r="B111" s="342" t="s">
        <v>325</v>
      </c>
      <c r="C111" s="323"/>
      <c r="D111" s="323"/>
      <c r="E111" s="325"/>
      <c r="F111" s="328"/>
    </row>
    <row r="112" spans="1:7" ht="15.75" thickBot="1" x14ac:dyDescent="0.3">
      <c r="A112" s="443">
        <v>4199</v>
      </c>
      <c r="B112" s="343" t="s">
        <v>326</v>
      </c>
      <c r="C112" s="321"/>
      <c r="D112" s="321"/>
      <c r="E112" s="326"/>
      <c r="F112" s="329"/>
    </row>
    <row r="113" spans="1:6" ht="15.75" thickBot="1" x14ac:dyDescent="0.3">
      <c r="A113" s="261" t="s">
        <v>111</v>
      </c>
      <c r="B113" s="262"/>
      <c r="C113" s="262"/>
      <c r="D113" s="262"/>
      <c r="E113" s="262"/>
      <c r="F113" s="251">
        <f>SUM(F100:F112)</f>
        <v>20874</v>
      </c>
    </row>
    <row r="114" spans="1:6" ht="15.75" thickBot="1" x14ac:dyDescent="0.3">
      <c r="A114" s="117"/>
      <c r="B114" s="80" t="s">
        <v>76</v>
      </c>
      <c r="D114" s="14"/>
      <c r="E114" s="14"/>
      <c r="F114" s="135"/>
    </row>
    <row r="115" spans="1:6" ht="15.75" thickBot="1" x14ac:dyDescent="0.3">
      <c r="A115" s="173" t="s">
        <v>100</v>
      </c>
      <c r="B115" s="174"/>
      <c r="C115" s="174"/>
      <c r="D115" s="174"/>
      <c r="E115" s="174"/>
      <c r="F115" s="175"/>
    </row>
    <row r="116" spans="1:6" x14ac:dyDescent="0.25">
      <c r="A116" s="120">
        <v>4310</v>
      </c>
      <c r="B116" s="106" t="s">
        <v>291</v>
      </c>
      <c r="C116" s="84"/>
      <c r="D116" s="84"/>
      <c r="E116" s="127"/>
      <c r="F116" s="141"/>
    </row>
    <row r="117" spans="1:6" x14ac:dyDescent="0.25">
      <c r="A117" s="120">
        <v>4330</v>
      </c>
      <c r="B117" s="106" t="s">
        <v>187</v>
      </c>
      <c r="C117" s="84"/>
      <c r="D117" s="84"/>
      <c r="E117" s="127"/>
      <c r="F117" s="142"/>
    </row>
    <row r="118" spans="1:6" x14ac:dyDescent="0.25">
      <c r="A118" s="120">
        <v>4350</v>
      </c>
      <c r="B118" s="106" t="s">
        <v>188</v>
      </c>
      <c r="C118" s="84"/>
      <c r="D118" s="84"/>
      <c r="E118" s="127"/>
      <c r="F118" s="141"/>
    </row>
    <row r="119" spans="1:6" x14ac:dyDescent="0.25">
      <c r="A119" s="120">
        <v>4370</v>
      </c>
      <c r="B119" s="106" t="s">
        <v>189</v>
      </c>
      <c r="C119" s="84"/>
      <c r="D119" s="84"/>
      <c r="E119" s="127"/>
      <c r="F119" s="142"/>
    </row>
    <row r="120" spans="1:6" x14ac:dyDescent="0.25">
      <c r="A120" s="120">
        <v>4390</v>
      </c>
      <c r="B120" s="106" t="s">
        <v>190</v>
      </c>
      <c r="C120" s="84"/>
      <c r="D120" s="84"/>
      <c r="E120" s="127"/>
      <c r="F120" s="141"/>
    </row>
    <row r="121" spans="1:6" x14ac:dyDescent="0.25">
      <c r="A121" s="120">
        <v>4410</v>
      </c>
      <c r="B121" s="106" t="s">
        <v>369</v>
      </c>
      <c r="C121" s="84"/>
      <c r="D121" s="84"/>
      <c r="E121" s="127"/>
      <c r="F121" s="142"/>
    </row>
    <row r="122" spans="1:6" x14ac:dyDescent="0.25">
      <c r="A122" s="120">
        <v>4420</v>
      </c>
      <c r="B122" s="106" t="s">
        <v>327</v>
      </c>
      <c r="C122" s="84"/>
      <c r="D122" s="84"/>
      <c r="E122" s="127"/>
      <c r="F122" s="142"/>
    </row>
    <row r="123" spans="1:6" x14ac:dyDescent="0.25">
      <c r="A123" s="120">
        <v>4430</v>
      </c>
      <c r="B123" s="106" t="s">
        <v>191</v>
      </c>
      <c r="C123" s="84"/>
      <c r="D123" s="84"/>
      <c r="E123" s="127"/>
      <c r="F123" s="141"/>
    </row>
    <row r="124" spans="1:6" x14ac:dyDescent="0.25">
      <c r="A124" s="120">
        <v>4450</v>
      </c>
      <c r="B124" s="106" t="s">
        <v>192</v>
      </c>
      <c r="C124" s="84"/>
      <c r="D124" s="84"/>
      <c r="E124" s="127"/>
      <c r="F124" s="142"/>
    </row>
    <row r="125" spans="1:6" x14ac:dyDescent="0.25">
      <c r="A125" s="120">
        <v>4470</v>
      </c>
      <c r="B125" s="106" t="s">
        <v>193</v>
      </c>
      <c r="C125" s="84"/>
      <c r="D125" s="84"/>
      <c r="E125" s="127"/>
      <c r="F125" s="141"/>
    </row>
    <row r="126" spans="1:6" x14ac:dyDescent="0.25">
      <c r="A126" s="120">
        <v>4490</v>
      </c>
      <c r="B126" s="106" t="s">
        <v>194</v>
      </c>
      <c r="C126" s="84"/>
      <c r="D126" s="84"/>
      <c r="E126" s="127"/>
      <c r="F126" s="142"/>
    </row>
    <row r="127" spans="1:6" x14ac:dyDescent="0.25">
      <c r="A127" s="120">
        <v>4550</v>
      </c>
      <c r="B127" s="106" t="s">
        <v>195</v>
      </c>
      <c r="C127" s="84"/>
      <c r="D127" s="84"/>
      <c r="E127" s="127"/>
      <c r="F127" s="141"/>
    </row>
    <row r="128" spans="1:6" x14ac:dyDescent="0.25">
      <c r="A128" s="120">
        <v>4570</v>
      </c>
      <c r="B128" s="106" t="s">
        <v>196</v>
      </c>
      <c r="C128" s="84"/>
      <c r="D128" s="84"/>
      <c r="E128" s="127"/>
      <c r="F128" s="142"/>
    </row>
    <row r="129" spans="1:7" x14ac:dyDescent="0.25">
      <c r="A129" s="120">
        <v>4590</v>
      </c>
      <c r="B129" s="106" t="s">
        <v>223</v>
      </c>
      <c r="C129" s="84"/>
      <c r="D129" s="84"/>
      <c r="E129" s="127"/>
      <c r="F129" s="141"/>
    </row>
    <row r="130" spans="1:7" x14ac:dyDescent="0.25">
      <c r="A130" s="120">
        <v>4610</v>
      </c>
      <c r="B130" s="106" t="s">
        <v>197</v>
      </c>
      <c r="C130" s="84"/>
      <c r="D130" s="84"/>
      <c r="E130" s="127"/>
      <c r="F130" s="142"/>
    </row>
    <row r="131" spans="1:7" x14ac:dyDescent="0.25">
      <c r="A131" s="120">
        <v>4620</v>
      </c>
      <c r="B131" s="106" t="s">
        <v>198</v>
      </c>
      <c r="C131" s="84"/>
      <c r="D131" s="84"/>
      <c r="E131" s="127"/>
      <c r="F131" s="141"/>
    </row>
    <row r="132" spans="1:7" x14ac:dyDescent="0.25">
      <c r="A132" s="120">
        <v>4630</v>
      </c>
      <c r="B132" s="106" t="s">
        <v>292</v>
      </c>
      <c r="C132" s="84"/>
      <c r="D132" s="84"/>
      <c r="E132" s="127"/>
      <c r="F132" s="142"/>
    </row>
    <row r="133" spans="1:7" x14ac:dyDescent="0.25">
      <c r="A133" s="120">
        <v>4635</v>
      </c>
      <c r="B133" s="106" t="s">
        <v>328</v>
      </c>
      <c r="C133" s="84"/>
      <c r="D133" s="84"/>
      <c r="E133" s="127"/>
      <c r="F133" s="142"/>
    </row>
    <row r="134" spans="1:7" x14ac:dyDescent="0.25">
      <c r="A134" s="120">
        <v>4640</v>
      </c>
      <c r="B134" s="106" t="s">
        <v>199</v>
      </c>
      <c r="C134" s="84"/>
      <c r="D134" s="84"/>
      <c r="E134" s="127"/>
      <c r="F134" s="141"/>
    </row>
    <row r="135" spans="1:7" x14ac:dyDescent="0.25">
      <c r="A135" s="120">
        <v>4650</v>
      </c>
      <c r="B135" s="106" t="s">
        <v>200</v>
      </c>
      <c r="C135" s="84"/>
      <c r="D135" s="84"/>
      <c r="E135" s="127"/>
      <c r="F135" s="142"/>
    </row>
    <row r="136" spans="1:7" x14ac:dyDescent="0.25">
      <c r="A136" s="120">
        <v>4670</v>
      </c>
      <c r="B136" s="106" t="s">
        <v>293</v>
      </c>
      <c r="C136" s="84"/>
      <c r="D136" s="84"/>
      <c r="E136" s="127"/>
      <c r="F136" s="141"/>
    </row>
    <row r="137" spans="1:7" x14ac:dyDescent="0.25">
      <c r="A137" s="120">
        <v>4671</v>
      </c>
      <c r="B137" s="106" t="s">
        <v>224</v>
      </c>
      <c r="C137" s="84"/>
      <c r="D137" s="84"/>
      <c r="E137" s="127"/>
      <c r="F137" s="142"/>
    </row>
    <row r="138" spans="1:7" x14ac:dyDescent="0.25">
      <c r="A138" s="120">
        <v>4690</v>
      </c>
      <c r="B138" s="106" t="s">
        <v>294</v>
      </c>
      <c r="C138" s="84"/>
      <c r="D138" s="84"/>
      <c r="E138" s="127"/>
      <c r="F138" s="141"/>
    </row>
    <row r="139" spans="1:7" x14ac:dyDescent="0.25">
      <c r="A139" s="120">
        <v>4710</v>
      </c>
      <c r="B139" s="106" t="s">
        <v>201</v>
      </c>
      <c r="C139" s="84"/>
      <c r="D139" s="84"/>
      <c r="E139" s="127"/>
      <c r="F139" s="142"/>
    </row>
    <row r="140" spans="1:7" x14ac:dyDescent="0.25">
      <c r="A140" s="120">
        <v>4720</v>
      </c>
      <c r="B140" s="106" t="s">
        <v>202</v>
      </c>
      <c r="C140" s="84"/>
      <c r="D140" s="84"/>
      <c r="E140" s="127"/>
      <c r="F140" s="141"/>
    </row>
    <row r="141" spans="1:7" x14ac:dyDescent="0.25">
      <c r="A141" s="120">
        <v>4730</v>
      </c>
      <c r="B141" s="106" t="s">
        <v>295</v>
      </c>
      <c r="C141" s="84"/>
      <c r="D141" s="84"/>
      <c r="E141" s="127"/>
      <c r="F141" s="316">
        <f>F20</f>
        <v>21996</v>
      </c>
      <c r="G141" s="363"/>
    </row>
    <row r="142" spans="1:7" x14ac:dyDescent="0.25">
      <c r="A142" s="120">
        <v>4740</v>
      </c>
      <c r="B142" s="106" t="s">
        <v>203</v>
      </c>
      <c r="C142" s="84"/>
      <c r="D142" s="84"/>
      <c r="E142" s="127"/>
      <c r="F142" s="141"/>
    </row>
    <row r="143" spans="1:7" x14ac:dyDescent="0.25">
      <c r="A143" s="120">
        <v>4741</v>
      </c>
      <c r="B143" s="106" t="s">
        <v>329</v>
      </c>
      <c r="C143" s="84"/>
      <c r="D143" s="84"/>
      <c r="E143" s="127"/>
      <c r="F143" s="142"/>
    </row>
    <row r="144" spans="1:7" x14ac:dyDescent="0.25">
      <c r="A144" s="120">
        <v>4750</v>
      </c>
      <c r="B144" s="106" t="s">
        <v>204</v>
      </c>
      <c r="C144" s="84"/>
      <c r="D144" s="84"/>
      <c r="E144" s="127"/>
      <c r="F144" s="142"/>
    </row>
    <row r="145" spans="1:6" x14ac:dyDescent="0.25">
      <c r="A145" s="120">
        <v>4760</v>
      </c>
      <c r="B145" s="106" t="s">
        <v>205</v>
      </c>
      <c r="C145" s="84"/>
      <c r="D145" s="84"/>
      <c r="E145" s="127"/>
      <c r="F145" s="141"/>
    </row>
    <row r="146" spans="1:6" x14ac:dyDescent="0.25">
      <c r="A146" s="120">
        <v>4770</v>
      </c>
      <c r="B146" s="106" t="s">
        <v>206</v>
      </c>
      <c r="C146" s="84"/>
      <c r="D146" s="84"/>
      <c r="E146" s="127"/>
      <c r="F146" s="142"/>
    </row>
    <row r="147" spans="1:6" x14ac:dyDescent="0.25">
      <c r="A147" s="120">
        <v>4780</v>
      </c>
      <c r="B147" s="106" t="s">
        <v>207</v>
      </c>
      <c r="C147" s="84"/>
      <c r="D147" s="84"/>
      <c r="E147" s="127"/>
      <c r="F147" s="141"/>
    </row>
    <row r="148" spans="1:6" x14ac:dyDescent="0.25">
      <c r="A148" s="120">
        <v>4810</v>
      </c>
      <c r="B148" s="106" t="s">
        <v>208</v>
      </c>
      <c r="C148" s="84"/>
      <c r="D148" s="84"/>
      <c r="E148" s="127"/>
      <c r="F148" s="142"/>
    </row>
    <row r="149" spans="1:6" x14ac:dyDescent="0.25">
      <c r="A149" s="120">
        <v>4815</v>
      </c>
      <c r="B149" s="106" t="s">
        <v>438</v>
      </c>
      <c r="C149" s="84"/>
      <c r="D149" s="84"/>
      <c r="E149" s="127"/>
      <c r="F149" s="141"/>
    </row>
    <row r="150" spans="1:6" x14ac:dyDescent="0.25">
      <c r="A150" s="120">
        <v>4850</v>
      </c>
      <c r="B150" s="106" t="s">
        <v>209</v>
      </c>
      <c r="C150" s="84"/>
      <c r="D150" s="84"/>
      <c r="E150" s="127"/>
      <c r="F150" s="142"/>
    </row>
    <row r="151" spans="1:6" x14ac:dyDescent="0.25">
      <c r="A151" s="120">
        <v>4909</v>
      </c>
      <c r="B151" s="106" t="s">
        <v>367</v>
      </c>
      <c r="C151" s="84"/>
      <c r="D151" s="84"/>
      <c r="E151" s="127"/>
      <c r="F151" s="142"/>
    </row>
    <row r="152" spans="1:6" x14ac:dyDescent="0.25">
      <c r="A152" s="120">
        <v>4910</v>
      </c>
      <c r="B152" s="106" t="s">
        <v>439</v>
      </c>
      <c r="C152" s="84"/>
      <c r="D152" s="84"/>
      <c r="E152" s="127"/>
      <c r="F152" s="141"/>
    </row>
    <row r="153" spans="1:6" x14ac:dyDescent="0.25">
      <c r="A153" s="120">
        <v>4911</v>
      </c>
      <c r="B153" s="106" t="s">
        <v>225</v>
      </c>
      <c r="C153" s="84"/>
      <c r="D153" s="84"/>
      <c r="E153" s="127"/>
      <c r="F153" s="142"/>
    </row>
    <row r="154" spans="1:6" x14ac:dyDescent="0.25">
      <c r="A154" s="120">
        <v>4912</v>
      </c>
      <c r="B154" s="106" t="s">
        <v>330</v>
      </c>
      <c r="C154" s="84"/>
      <c r="D154" s="84"/>
      <c r="E154" s="127"/>
      <c r="F154" s="141"/>
    </row>
    <row r="155" spans="1:6" x14ac:dyDescent="0.25">
      <c r="A155" s="120">
        <v>4913</v>
      </c>
      <c r="B155" s="106" t="s">
        <v>226</v>
      </c>
      <c r="C155" s="84"/>
      <c r="D155" s="84"/>
      <c r="E155" s="127"/>
      <c r="F155" s="142"/>
    </row>
    <row r="156" spans="1:6" x14ac:dyDescent="0.25">
      <c r="A156" s="120">
        <v>4914</v>
      </c>
      <c r="B156" s="106" t="s">
        <v>331</v>
      </c>
      <c r="C156" s="84"/>
      <c r="D156" s="84"/>
      <c r="E156" s="127"/>
      <c r="F156" s="142"/>
    </row>
    <row r="157" spans="1:6" x14ac:dyDescent="0.25">
      <c r="A157" s="120">
        <v>4915</v>
      </c>
      <c r="B157" s="106" t="s">
        <v>332</v>
      </c>
      <c r="C157" s="84"/>
      <c r="D157" s="84"/>
      <c r="E157" s="127"/>
      <c r="F157" s="142"/>
    </row>
    <row r="158" spans="1:6" x14ac:dyDescent="0.25">
      <c r="A158" s="120">
        <v>4916</v>
      </c>
      <c r="B158" s="106" t="s">
        <v>211</v>
      </c>
      <c r="C158" s="84"/>
      <c r="D158" s="84"/>
      <c r="E158" s="127"/>
      <c r="F158" s="141"/>
    </row>
    <row r="159" spans="1:6" x14ac:dyDescent="0.25">
      <c r="A159" s="120">
        <v>4918</v>
      </c>
      <c r="B159" s="106" t="s">
        <v>167</v>
      </c>
      <c r="C159" s="84"/>
      <c r="D159" s="84"/>
      <c r="E159" s="127"/>
      <c r="F159" s="142"/>
    </row>
    <row r="160" spans="1:6" s="363" customFormat="1" x14ac:dyDescent="0.25">
      <c r="A160" s="371">
        <v>4919</v>
      </c>
      <c r="B160" s="372" t="s">
        <v>372</v>
      </c>
      <c r="C160" s="373"/>
      <c r="D160" s="373"/>
      <c r="E160" s="361"/>
      <c r="F160" s="362"/>
    </row>
    <row r="161" spans="1:6" x14ac:dyDescent="0.25">
      <c r="A161" s="371">
        <v>4922</v>
      </c>
      <c r="B161" s="372" t="s">
        <v>380</v>
      </c>
      <c r="C161" s="373"/>
      <c r="D161" s="373"/>
      <c r="E161" s="127"/>
      <c r="F161" s="141"/>
    </row>
    <row r="162" spans="1:6" x14ac:dyDescent="0.25">
      <c r="A162" s="371">
        <v>4923</v>
      </c>
      <c r="B162" s="372" t="s">
        <v>381</v>
      </c>
      <c r="C162" s="373"/>
      <c r="D162" s="373"/>
      <c r="E162" s="127"/>
      <c r="F162" s="142"/>
    </row>
    <row r="163" spans="1:6" x14ac:dyDescent="0.25">
      <c r="A163" s="371">
        <v>4924</v>
      </c>
      <c r="B163" s="372" t="s">
        <v>382</v>
      </c>
      <c r="C163" s="373"/>
      <c r="D163" s="373"/>
      <c r="E163" s="127"/>
      <c r="F163" s="141"/>
    </row>
    <row r="164" spans="1:6" x14ac:dyDescent="0.25">
      <c r="A164" s="371">
        <v>4925</v>
      </c>
      <c r="B164" s="372" t="s">
        <v>383</v>
      </c>
      <c r="C164" s="373"/>
      <c r="D164" s="373"/>
      <c r="E164" s="127"/>
      <c r="F164" s="142"/>
    </row>
    <row r="165" spans="1:6" x14ac:dyDescent="0.25">
      <c r="A165" s="120">
        <v>4928</v>
      </c>
      <c r="B165" s="106" t="s">
        <v>333</v>
      </c>
      <c r="C165" s="84"/>
      <c r="D165" s="84"/>
      <c r="E165" s="127"/>
      <c r="F165" s="142"/>
    </row>
    <row r="166" spans="1:6" ht="15.75" thickBot="1" x14ac:dyDescent="0.3">
      <c r="A166" s="261" t="s">
        <v>110</v>
      </c>
      <c r="B166" s="262"/>
      <c r="C166" s="262"/>
      <c r="D166" s="262"/>
      <c r="E166" s="262"/>
      <c r="F166" s="263">
        <f>SUM(F116:F165)</f>
        <v>21996</v>
      </c>
    </row>
    <row r="167" spans="1:6" ht="15.75" thickBot="1" x14ac:dyDescent="0.3">
      <c r="A167" s="117"/>
      <c r="B167" s="80" t="s">
        <v>76</v>
      </c>
      <c r="D167" s="14"/>
      <c r="E167" s="14"/>
      <c r="F167" s="137"/>
    </row>
    <row r="168" spans="1:6" ht="15.75" thickBot="1" x14ac:dyDescent="0.3">
      <c r="A168" s="173" t="s">
        <v>102</v>
      </c>
      <c r="B168" s="174"/>
      <c r="C168" s="174"/>
      <c r="D168" s="174"/>
      <c r="E168" s="174"/>
      <c r="F168" s="175"/>
    </row>
    <row r="169" spans="1:6" x14ac:dyDescent="0.25">
      <c r="A169" s="120">
        <v>5010</v>
      </c>
      <c r="B169" s="372" t="s">
        <v>384</v>
      </c>
      <c r="C169" s="373"/>
      <c r="D169" s="84"/>
      <c r="E169" s="127"/>
      <c r="F169" s="134"/>
    </row>
    <row r="170" spans="1:6" x14ac:dyDescent="0.25">
      <c r="A170" s="120">
        <v>5011</v>
      </c>
      <c r="B170" s="372" t="s">
        <v>243</v>
      </c>
      <c r="C170" s="373"/>
      <c r="D170" s="84"/>
      <c r="E170" s="127"/>
      <c r="F170" s="314">
        <f>F39</f>
        <v>0</v>
      </c>
    </row>
    <row r="171" spans="1:6" x14ac:dyDescent="0.25">
      <c r="A171" s="120">
        <v>5030</v>
      </c>
      <c r="B171" s="372" t="s">
        <v>334</v>
      </c>
      <c r="C171" s="373"/>
      <c r="D171" s="84"/>
      <c r="E171" s="127"/>
      <c r="F171" s="136"/>
    </row>
    <row r="172" spans="1:6" x14ac:dyDescent="0.25">
      <c r="A172" s="120">
        <v>5110</v>
      </c>
      <c r="B172" s="372" t="s">
        <v>385</v>
      </c>
      <c r="C172" s="373"/>
      <c r="D172" s="84"/>
      <c r="E172" s="127"/>
      <c r="F172" s="134"/>
    </row>
    <row r="173" spans="1:6" x14ac:dyDescent="0.25">
      <c r="A173" s="120">
        <v>5111</v>
      </c>
      <c r="B173" s="372" t="s">
        <v>242</v>
      </c>
      <c r="C173" s="373"/>
      <c r="D173" s="84"/>
      <c r="E173" s="127"/>
      <c r="F173" s="314">
        <f>F41</f>
        <v>0</v>
      </c>
    </row>
    <row r="174" spans="1:6" x14ac:dyDescent="0.25">
      <c r="A174" s="120">
        <v>5112</v>
      </c>
      <c r="B174" s="372" t="s">
        <v>335</v>
      </c>
      <c r="C174" s="373"/>
      <c r="D174" s="84"/>
      <c r="E174" s="127"/>
      <c r="F174" s="136"/>
    </row>
    <row r="175" spans="1:6" x14ac:dyDescent="0.25">
      <c r="A175" s="120">
        <v>5150</v>
      </c>
      <c r="B175" s="372" t="s">
        <v>336</v>
      </c>
      <c r="C175" s="373"/>
      <c r="D175" s="84"/>
      <c r="E175" s="127"/>
      <c r="F175" s="134"/>
    </row>
    <row r="176" spans="1:6" x14ac:dyDescent="0.25">
      <c r="A176" s="120">
        <v>5170</v>
      </c>
      <c r="B176" s="372" t="s">
        <v>386</v>
      </c>
      <c r="C176" s="373"/>
      <c r="D176" s="84"/>
      <c r="E176" s="127"/>
      <c r="F176" s="136"/>
    </row>
    <row r="177" spans="1:7" x14ac:dyDescent="0.25">
      <c r="A177" s="120">
        <v>5175</v>
      </c>
      <c r="B177" s="372" t="s">
        <v>337</v>
      </c>
      <c r="C177" s="373"/>
      <c r="D177" s="84"/>
      <c r="E177" s="127"/>
      <c r="F177" s="136"/>
    </row>
    <row r="178" spans="1:7" x14ac:dyDescent="0.25">
      <c r="A178" s="120">
        <v>5310</v>
      </c>
      <c r="B178" s="372" t="s">
        <v>387</v>
      </c>
      <c r="C178" s="373"/>
      <c r="D178" s="84"/>
      <c r="E178" s="127"/>
      <c r="F178" s="134"/>
    </row>
    <row r="179" spans="1:7" x14ac:dyDescent="0.25">
      <c r="A179" s="120">
        <v>5315</v>
      </c>
      <c r="B179" s="372" t="s">
        <v>227</v>
      </c>
      <c r="C179" s="373"/>
      <c r="D179" s="84"/>
      <c r="E179" s="127"/>
      <c r="F179" s="136">
        <f>F32</f>
        <v>0</v>
      </c>
      <c r="G179" s="363"/>
    </row>
    <row r="180" spans="1:7" x14ac:dyDescent="0.25">
      <c r="A180" s="120">
        <v>5316</v>
      </c>
      <c r="B180" s="372" t="s">
        <v>370</v>
      </c>
      <c r="C180" s="373"/>
      <c r="D180" s="84"/>
      <c r="E180" s="127"/>
      <c r="F180" s="314"/>
    </row>
    <row r="181" spans="1:7" x14ac:dyDescent="0.25">
      <c r="A181" s="120">
        <v>5350</v>
      </c>
      <c r="B181" s="372" t="s">
        <v>388</v>
      </c>
      <c r="C181" s="373"/>
      <c r="D181" s="84"/>
      <c r="E181" s="127"/>
      <c r="F181" s="134"/>
    </row>
    <row r="182" spans="1:7" x14ac:dyDescent="0.25">
      <c r="A182" s="120">
        <v>5400</v>
      </c>
      <c r="B182" s="372" t="s">
        <v>338</v>
      </c>
      <c r="C182" s="373"/>
      <c r="D182" s="84"/>
      <c r="E182" s="127"/>
      <c r="F182" s="136"/>
    </row>
    <row r="183" spans="1:7" x14ac:dyDescent="0.25">
      <c r="A183" s="120">
        <v>5450</v>
      </c>
      <c r="B183" s="372" t="s">
        <v>339</v>
      </c>
      <c r="C183" s="373"/>
      <c r="D183" s="84"/>
      <c r="E183" s="127"/>
      <c r="F183" s="134"/>
    </row>
    <row r="184" spans="1:7" x14ac:dyDescent="0.25">
      <c r="A184" s="120">
        <v>5510</v>
      </c>
      <c r="B184" s="372" t="s">
        <v>296</v>
      </c>
      <c r="C184" s="373"/>
      <c r="D184" s="84"/>
      <c r="E184" s="127"/>
      <c r="F184" s="136"/>
    </row>
    <row r="185" spans="1:7" x14ac:dyDescent="0.25">
      <c r="A185" s="120">
        <v>5550</v>
      </c>
      <c r="B185" s="372" t="s">
        <v>297</v>
      </c>
      <c r="C185" s="373"/>
      <c r="D185" s="84"/>
      <c r="E185" s="127"/>
      <c r="F185" s="134"/>
    </row>
    <row r="186" spans="1:7" x14ac:dyDescent="0.25">
      <c r="A186" s="120">
        <v>5551</v>
      </c>
      <c r="B186" s="372" t="s">
        <v>241</v>
      </c>
      <c r="C186" s="373"/>
      <c r="D186" s="84"/>
      <c r="E186" s="127"/>
      <c r="F186" s="136">
        <f>F33</f>
        <v>0</v>
      </c>
      <c r="G186" s="363"/>
    </row>
    <row r="187" spans="1:7" x14ac:dyDescent="0.25">
      <c r="A187" s="120">
        <v>5552</v>
      </c>
      <c r="B187" s="372" t="s">
        <v>240</v>
      </c>
      <c r="C187" s="373"/>
      <c r="D187" s="84"/>
      <c r="E187" s="127"/>
      <c r="F187" s="136"/>
    </row>
    <row r="188" spans="1:7" x14ac:dyDescent="0.25">
      <c r="A188" s="120">
        <v>5610</v>
      </c>
      <c r="B188" s="372" t="s">
        <v>389</v>
      </c>
      <c r="C188" s="373"/>
      <c r="D188" s="84"/>
      <c r="E188" s="127"/>
      <c r="F188" s="134"/>
    </row>
    <row r="189" spans="1:7" x14ac:dyDescent="0.25">
      <c r="A189" s="120">
        <v>5611</v>
      </c>
      <c r="B189" s="372" t="s">
        <v>341</v>
      </c>
      <c r="C189" s="373"/>
      <c r="D189" s="84"/>
      <c r="E189" s="127"/>
      <c r="F189" s="136"/>
    </row>
    <row r="190" spans="1:7" x14ac:dyDescent="0.25">
      <c r="A190" s="120">
        <v>5700</v>
      </c>
      <c r="B190" s="372" t="s">
        <v>390</v>
      </c>
      <c r="C190" s="373"/>
      <c r="D190" s="84"/>
      <c r="E190" s="127"/>
      <c r="F190" s="136"/>
    </row>
    <row r="191" spans="1:7" x14ac:dyDescent="0.25">
      <c r="A191" s="120">
        <v>5800</v>
      </c>
      <c r="B191" s="372" t="s">
        <v>228</v>
      </c>
      <c r="C191" s="373"/>
      <c r="D191" s="84"/>
      <c r="E191" s="127"/>
      <c r="F191" s="134"/>
    </row>
    <row r="192" spans="1:7" x14ac:dyDescent="0.25">
      <c r="A192" s="120">
        <v>5801</v>
      </c>
      <c r="B192" s="372" t="s">
        <v>239</v>
      </c>
      <c r="C192" s="373"/>
      <c r="D192" s="84"/>
      <c r="E192" s="127"/>
      <c r="F192" s="315">
        <f>F35</f>
        <v>0</v>
      </c>
    </row>
    <row r="193" spans="1:6" x14ac:dyDescent="0.25">
      <c r="A193" s="120">
        <v>5802</v>
      </c>
      <c r="B193" s="372" t="s">
        <v>238</v>
      </c>
      <c r="C193" s="373"/>
      <c r="D193" s="84"/>
      <c r="E193" s="127"/>
      <c r="F193" s="315">
        <f t="shared" ref="F193:F195" si="0">F36</f>
        <v>16000</v>
      </c>
    </row>
    <row r="194" spans="1:6" x14ac:dyDescent="0.25">
      <c r="A194" s="120">
        <v>5803</v>
      </c>
      <c r="B194" s="372" t="s">
        <v>237</v>
      </c>
      <c r="C194" s="373"/>
      <c r="D194" s="84"/>
      <c r="E194" s="127"/>
      <c r="F194" s="315">
        <f t="shared" si="0"/>
        <v>21000</v>
      </c>
    </row>
    <row r="195" spans="1:6" x14ac:dyDescent="0.25">
      <c r="A195" s="120">
        <v>5804</v>
      </c>
      <c r="B195" s="372" t="s">
        <v>236</v>
      </c>
      <c r="C195" s="373"/>
      <c r="D195" s="84"/>
      <c r="E195" s="127"/>
      <c r="F195" s="315">
        <f t="shared" si="0"/>
        <v>6600</v>
      </c>
    </row>
    <row r="196" spans="1:6" ht="15.75" thickBot="1" x14ac:dyDescent="0.3">
      <c r="A196" s="120">
        <v>5805</v>
      </c>
      <c r="B196" s="372" t="s">
        <v>235</v>
      </c>
      <c r="C196" s="373"/>
      <c r="D196" s="84"/>
      <c r="E196" s="127"/>
      <c r="F196" s="134"/>
    </row>
    <row r="197" spans="1:6" ht="15.75" thickBot="1" x14ac:dyDescent="0.3">
      <c r="A197" s="173" t="s">
        <v>109</v>
      </c>
      <c r="B197" s="174"/>
      <c r="C197" s="174"/>
      <c r="D197" s="174"/>
      <c r="E197" s="174"/>
      <c r="F197" s="251">
        <f>SUM(F169:F196)</f>
        <v>43600</v>
      </c>
    </row>
    <row r="198" spans="1:6" ht="15.75" thickBot="1" x14ac:dyDescent="0.3">
      <c r="A198" s="117"/>
      <c r="B198" s="80" t="s">
        <v>76</v>
      </c>
      <c r="D198" s="14"/>
      <c r="E198" s="14"/>
      <c r="F198" s="138"/>
    </row>
    <row r="199" spans="1:6" ht="15.75" thickBot="1" x14ac:dyDescent="0.3">
      <c r="A199" s="173" t="s">
        <v>103</v>
      </c>
      <c r="B199" s="174"/>
      <c r="C199" s="174"/>
      <c r="D199" s="174"/>
      <c r="E199" s="174"/>
      <c r="F199" s="175"/>
    </row>
    <row r="200" spans="1:6" x14ac:dyDescent="0.25">
      <c r="A200" s="120">
        <v>6010</v>
      </c>
      <c r="B200" s="372" t="s">
        <v>28</v>
      </c>
      <c r="C200" s="84"/>
      <c r="D200" s="84"/>
      <c r="E200" s="127"/>
      <c r="F200" s="133"/>
    </row>
    <row r="201" spans="1:6" x14ac:dyDescent="0.25">
      <c r="A201" s="120">
        <v>6011</v>
      </c>
      <c r="B201" s="372" t="s">
        <v>298</v>
      </c>
      <c r="C201" s="84"/>
      <c r="D201" s="84"/>
      <c r="E201" s="127"/>
      <c r="F201" s="317">
        <f>F40</f>
        <v>0</v>
      </c>
    </row>
    <row r="202" spans="1:6" x14ac:dyDescent="0.25">
      <c r="A202" s="120">
        <v>6050</v>
      </c>
      <c r="B202" s="372" t="s">
        <v>391</v>
      </c>
      <c r="C202" s="84"/>
      <c r="D202" s="84"/>
      <c r="E202" s="127"/>
      <c r="F202" s="143"/>
    </row>
    <row r="203" spans="1:6" x14ac:dyDescent="0.25">
      <c r="A203" s="120">
        <v>6100</v>
      </c>
      <c r="B203" s="372" t="s">
        <v>373</v>
      </c>
      <c r="C203" s="84"/>
      <c r="D203" s="84"/>
      <c r="E203" s="127"/>
      <c r="F203" s="133"/>
    </row>
    <row r="204" spans="1:6" x14ac:dyDescent="0.25">
      <c r="A204" s="120">
        <v>6150</v>
      </c>
      <c r="B204" s="372" t="s">
        <v>392</v>
      </c>
      <c r="C204" s="84"/>
      <c r="D204" s="84"/>
      <c r="E204" s="127"/>
      <c r="F204" s="143"/>
    </row>
    <row r="205" spans="1:6" x14ac:dyDescent="0.25">
      <c r="A205" s="120">
        <v>6210</v>
      </c>
      <c r="B205" s="372" t="s">
        <v>214</v>
      </c>
      <c r="C205" s="84"/>
      <c r="D205" s="84"/>
      <c r="E205" s="127"/>
      <c r="F205" s="133"/>
    </row>
    <row r="206" spans="1:6" x14ac:dyDescent="0.25">
      <c r="A206" s="120">
        <v>6250</v>
      </c>
      <c r="B206" s="372" t="s">
        <v>215</v>
      </c>
      <c r="C206" s="84"/>
      <c r="D206" s="84"/>
      <c r="E206" s="127"/>
      <c r="F206" s="143"/>
    </row>
    <row r="207" spans="1:6" x14ac:dyDescent="0.25">
      <c r="A207" s="120">
        <v>6300</v>
      </c>
      <c r="B207" s="372" t="s">
        <v>216</v>
      </c>
      <c r="C207" s="84"/>
      <c r="D207" s="84"/>
      <c r="E207" s="127"/>
      <c r="F207" s="133"/>
    </row>
    <row r="208" spans="1:6" x14ac:dyDescent="0.25">
      <c r="A208" s="120">
        <v>6305</v>
      </c>
      <c r="B208" s="372" t="s">
        <v>83</v>
      </c>
      <c r="C208" s="84"/>
      <c r="D208" s="84"/>
      <c r="E208" s="127"/>
      <c r="F208" s="143"/>
    </row>
    <row r="209" spans="1:6" x14ac:dyDescent="0.25">
      <c r="A209" s="120">
        <v>6350</v>
      </c>
      <c r="B209" s="372" t="s">
        <v>229</v>
      </c>
      <c r="C209" s="84"/>
      <c r="D209" s="84"/>
      <c r="E209" s="127"/>
      <c r="F209" s="133"/>
    </row>
    <row r="210" spans="1:6" x14ac:dyDescent="0.25">
      <c r="A210" s="120">
        <v>6355</v>
      </c>
      <c r="B210" s="372" t="s">
        <v>342</v>
      </c>
      <c r="C210" s="84"/>
      <c r="D210" s="84"/>
      <c r="E210" s="127"/>
      <c r="F210" s="143"/>
    </row>
    <row r="211" spans="1:6" x14ac:dyDescent="0.25">
      <c r="A211" s="120">
        <v>6400</v>
      </c>
      <c r="B211" s="372" t="s">
        <v>393</v>
      </c>
      <c r="C211" s="84"/>
      <c r="D211" s="84"/>
      <c r="E211" s="127"/>
      <c r="F211" s="133"/>
    </row>
    <row r="212" spans="1:6" x14ac:dyDescent="0.25">
      <c r="A212" s="120">
        <v>6450</v>
      </c>
      <c r="B212" s="372" t="s">
        <v>394</v>
      </c>
      <c r="C212" s="84"/>
      <c r="D212" s="84"/>
      <c r="E212" s="127"/>
      <c r="F212" s="143"/>
    </row>
    <row r="213" spans="1:6" x14ac:dyDescent="0.25">
      <c r="A213" s="120">
        <v>6500</v>
      </c>
      <c r="B213" s="372" t="s">
        <v>395</v>
      </c>
      <c r="C213" s="84"/>
      <c r="D213" s="84"/>
      <c r="E213" s="127"/>
      <c r="F213" s="133"/>
    </row>
    <row r="214" spans="1:6" x14ac:dyDescent="0.25">
      <c r="A214" s="120">
        <v>6600</v>
      </c>
      <c r="B214" s="372" t="s">
        <v>33</v>
      </c>
      <c r="C214" s="84"/>
      <c r="D214" s="84"/>
      <c r="E214" s="127"/>
      <c r="F214" s="143"/>
    </row>
    <row r="215" spans="1:6" x14ac:dyDescent="0.25">
      <c r="A215" s="120">
        <v>6650</v>
      </c>
      <c r="B215" s="372" t="s">
        <v>172</v>
      </c>
      <c r="C215" s="84"/>
      <c r="D215" s="84"/>
      <c r="E215" s="127"/>
      <c r="F215" s="133"/>
    </row>
    <row r="216" spans="1:6" x14ac:dyDescent="0.25">
      <c r="A216" s="120">
        <v>6700</v>
      </c>
      <c r="B216" s="372" t="s">
        <v>104</v>
      </c>
      <c r="C216" s="84"/>
      <c r="D216" s="84"/>
      <c r="E216" s="127"/>
      <c r="F216" s="143"/>
    </row>
    <row r="217" spans="1:6" x14ac:dyDescent="0.25">
      <c r="A217" s="120">
        <v>6730</v>
      </c>
      <c r="B217" s="372" t="s">
        <v>396</v>
      </c>
      <c r="C217" s="84"/>
      <c r="D217" s="84"/>
      <c r="E217" s="127"/>
      <c r="F217" s="133"/>
    </row>
    <row r="218" spans="1:6" x14ac:dyDescent="0.25">
      <c r="A218" s="120">
        <v>6731</v>
      </c>
      <c r="B218" s="372" t="s">
        <v>397</v>
      </c>
      <c r="C218" s="84"/>
      <c r="D218" s="84"/>
      <c r="E218" s="127"/>
      <c r="F218" s="143"/>
    </row>
    <row r="219" spans="1:6" x14ac:dyDescent="0.25">
      <c r="A219" s="120">
        <v>6750</v>
      </c>
      <c r="B219" s="372" t="s">
        <v>230</v>
      </c>
      <c r="C219" s="84"/>
      <c r="D219" s="84"/>
      <c r="E219" s="127"/>
      <c r="F219" s="133"/>
    </row>
    <row r="220" spans="1:6" x14ac:dyDescent="0.25">
      <c r="A220" s="120">
        <v>6755</v>
      </c>
      <c r="B220" s="372" t="s">
        <v>398</v>
      </c>
      <c r="C220" s="84"/>
      <c r="D220" s="84"/>
      <c r="E220" s="127"/>
      <c r="F220" s="143"/>
    </row>
    <row r="221" spans="1:6" x14ac:dyDescent="0.25">
      <c r="A221" s="120">
        <v>6780</v>
      </c>
      <c r="B221" s="372" t="s">
        <v>34</v>
      </c>
      <c r="C221" s="84"/>
      <c r="D221" s="84"/>
      <c r="E221" s="127"/>
      <c r="F221" s="133"/>
    </row>
    <row r="222" spans="1:6" x14ac:dyDescent="0.25">
      <c r="A222" s="120">
        <v>6800</v>
      </c>
      <c r="B222" s="372" t="s">
        <v>217</v>
      </c>
      <c r="C222" s="84"/>
      <c r="D222" s="84"/>
      <c r="E222" s="127"/>
      <c r="F222" s="143"/>
    </row>
    <row r="223" spans="1:6" x14ac:dyDescent="0.25">
      <c r="A223" s="120">
        <v>6830</v>
      </c>
      <c r="B223" s="372" t="s">
        <v>218</v>
      </c>
      <c r="C223" s="84"/>
      <c r="D223" s="84"/>
      <c r="E223" s="127"/>
      <c r="F223" s="133"/>
    </row>
    <row r="224" spans="1:6" ht="15.75" thickBot="1" x14ac:dyDescent="0.3">
      <c r="A224" s="120">
        <v>6900</v>
      </c>
      <c r="B224" s="372" t="s">
        <v>399</v>
      </c>
      <c r="C224" s="84"/>
      <c r="D224" s="84"/>
      <c r="E224" s="127"/>
      <c r="F224" s="133"/>
    </row>
    <row r="225" spans="1:6" ht="15.75" thickBot="1" x14ac:dyDescent="0.3">
      <c r="A225" s="173" t="s">
        <v>108</v>
      </c>
      <c r="B225" s="174"/>
      <c r="C225" s="174"/>
      <c r="D225" s="174"/>
      <c r="E225" s="174"/>
      <c r="F225" s="251">
        <f>SUM(F200:F224)</f>
        <v>0</v>
      </c>
    </row>
    <row r="226" spans="1:6" ht="15.75" thickBot="1" x14ac:dyDescent="0.3">
      <c r="A226" s="117"/>
      <c r="B226" s="80" t="s">
        <v>76</v>
      </c>
      <c r="C226" s="1"/>
      <c r="D226" s="1"/>
      <c r="E226" s="1"/>
      <c r="F226" s="137"/>
    </row>
    <row r="227" spans="1:6" ht="15.75" thickBot="1" x14ac:dyDescent="0.3">
      <c r="A227" s="173" t="s">
        <v>106</v>
      </c>
      <c r="B227" s="174"/>
      <c r="C227" s="174"/>
      <c r="D227" s="174"/>
      <c r="E227" s="174"/>
      <c r="F227" s="175"/>
    </row>
    <row r="228" spans="1:6" x14ac:dyDescent="0.25">
      <c r="A228" s="120">
        <v>7300</v>
      </c>
      <c r="B228" s="372" t="s">
        <v>219</v>
      </c>
      <c r="C228" s="84"/>
      <c r="D228" s="84"/>
      <c r="E228" s="127"/>
      <c r="F228" s="133"/>
    </row>
    <row r="229" spans="1:6" x14ac:dyDescent="0.25">
      <c r="A229" s="120">
        <v>7320</v>
      </c>
      <c r="B229" s="372" t="s">
        <v>400</v>
      </c>
      <c r="C229" s="84"/>
      <c r="D229" s="84"/>
      <c r="E229" s="127"/>
      <c r="F229" s="143"/>
    </row>
    <row r="230" spans="1:6" x14ac:dyDescent="0.25">
      <c r="A230" s="120">
        <v>7400</v>
      </c>
      <c r="B230" s="372" t="s">
        <v>374</v>
      </c>
      <c r="C230" s="84"/>
      <c r="D230" s="84"/>
      <c r="E230" s="127"/>
      <c r="F230" s="143"/>
    </row>
    <row r="231" spans="1:6" x14ac:dyDescent="0.25">
      <c r="A231" s="120">
        <v>7450</v>
      </c>
      <c r="B231" s="372" t="s">
        <v>401</v>
      </c>
      <c r="C231" s="84"/>
      <c r="D231" s="84"/>
      <c r="E231" s="127"/>
      <c r="F231" s="133"/>
    </row>
    <row r="232" spans="1:6" ht="15.75" thickBot="1" x14ac:dyDescent="0.3">
      <c r="A232" s="120">
        <v>7800</v>
      </c>
      <c r="B232" s="372" t="s">
        <v>62</v>
      </c>
      <c r="C232" s="84"/>
      <c r="D232" s="84"/>
      <c r="E232" s="127"/>
      <c r="F232" s="143"/>
    </row>
    <row r="233" spans="1:6" ht="15.75" thickBot="1" x14ac:dyDescent="0.3">
      <c r="A233" s="173" t="s">
        <v>107</v>
      </c>
      <c r="B233" s="174"/>
      <c r="C233" s="174"/>
      <c r="D233" s="174"/>
      <c r="E233" s="174"/>
      <c r="F233" s="251">
        <f>SUM(F228:F232)</f>
        <v>0</v>
      </c>
    </row>
    <row r="234" spans="1:6" ht="15.75" thickBot="1" x14ac:dyDescent="0.3">
      <c r="A234" s="119"/>
      <c r="B234" s="81"/>
      <c r="F234" s="138"/>
    </row>
    <row r="235" spans="1:6" ht="15.75" thickBot="1" x14ac:dyDescent="0.3">
      <c r="A235" s="176" t="s">
        <v>38</v>
      </c>
      <c r="B235" s="177"/>
      <c r="C235" s="177"/>
      <c r="D235" s="177"/>
      <c r="E235" s="177"/>
      <c r="F235" s="331">
        <f>(F233+F225+F197+F166+F113)*0.05</f>
        <v>4323.5</v>
      </c>
    </row>
    <row r="236" spans="1:6" ht="15.75" thickBot="1" x14ac:dyDescent="0.3">
      <c r="A236" s="117"/>
      <c r="B236" s="80" t="s">
        <v>76</v>
      </c>
      <c r="F236" s="138"/>
    </row>
    <row r="237" spans="1:6" ht="15.75" thickBot="1" x14ac:dyDescent="0.3">
      <c r="A237" s="173"/>
      <c r="B237" s="174" t="s">
        <v>84</v>
      </c>
      <c r="C237" s="174"/>
      <c r="D237" s="174"/>
      <c r="E237" s="174"/>
      <c r="F237" s="251">
        <f>F233+F225+F197+F166+F113+F235</f>
        <v>90793.5</v>
      </c>
    </row>
    <row r="238" spans="1:6" ht="15.75" thickBot="1" x14ac:dyDescent="0.3">
      <c r="A238" s="184"/>
      <c r="B238" s="185" t="s">
        <v>76</v>
      </c>
      <c r="C238" s="186"/>
      <c r="D238" s="186"/>
      <c r="E238" s="186"/>
      <c r="F238" s="187"/>
    </row>
    <row r="239" spans="1:6" ht="19.5" thickBot="1" x14ac:dyDescent="0.35">
      <c r="A239" s="190" t="s">
        <v>112</v>
      </c>
      <c r="B239" s="30"/>
      <c r="C239" s="188"/>
      <c r="D239" s="188"/>
      <c r="E239" s="188"/>
      <c r="F239" s="189">
        <f>F94-F237</f>
        <v>347887.5</v>
      </c>
    </row>
  </sheetData>
  <sheetProtection formatCells="0" formatColumns="0" formatRows="0" insertColumns="0" insertHyperlinks="0" deleteColumns="0" deleteRows="0" selectLockedCells="1" sort="0" autoFilter="0" pivotTables="0"/>
  <mergeCells count="2">
    <mergeCell ref="A3:F3"/>
    <mergeCell ref="A2:F2"/>
  </mergeCells>
  <pageMargins left="0.23622047244094491" right="0.23622047244094491" top="0.74803149606299213" bottom="0.74803149606299213" header="0.31496062992125984" footer="0.31496062992125984"/>
  <pageSetup scale="91" fitToHeight="5" orientation="portrait" r:id="rId1"/>
  <rowBreaks count="1" manualBreakCount="1">
    <brk id="171"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83"/>
  <sheetViews>
    <sheetView topLeftCell="A4" workbookViewId="0">
      <selection activeCell="G29" sqref="G29"/>
    </sheetView>
  </sheetViews>
  <sheetFormatPr defaultRowHeight="15" x14ac:dyDescent="0.25"/>
  <cols>
    <col min="1" max="1" width="38.42578125" customWidth="1"/>
    <col min="5" max="5" width="10.7109375" bestFit="1" customWidth="1"/>
  </cols>
  <sheetData>
    <row r="1" spans="1:8" ht="24.75" x14ac:dyDescent="0.5">
      <c r="A1" s="418"/>
      <c r="B1" s="418"/>
      <c r="C1" s="418"/>
      <c r="D1" s="418"/>
      <c r="E1" s="418"/>
      <c r="F1" s="45"/>
      <c r="G1" s="45"/>
    </row>
    <row r="2" spans="1:8" ht="24.75" x14ac:dyDescent="0.5">
      <c r="A2" s="418" t="s">
        <v>312</v>
      </c>
      <c r="B2" s="418"/>
      <c r="C2" s="418"/>
      <c r="D2" s="418"/>
      <c r="E2" s="418"/>
      <c r="F2" s="47"/>
      <c r="G2" s="47"/>
      <c r="H2" s="47"/>
    </row>
    <row r="3" spans="1:8" ht="24.75" x14ac:dyDescent="0.5">
      <c r="A3" s="419" t="str">
        <f>'1a.Budget Grant Calculation'!A2:G2</f>
        <v>DEIS School Budget 2022/23</v>
      </c>
      <c r="B3" s="419"/>
      <c r="C3" s="419"/>
      <c r="D3" s="419"/>
      <c r="E3" s="419"/>
      <c r="F3" s="46"/>
      <c r="G3" s="46"/>
      <c r="H3" s="46"/>
    </row>
    <row r="4" spans="1:8" ht="23.25" x14ac:dyDescent="0.35">
      <c r="A4" s="93" t="str">
        <f>'1a.Budget Grant Calculation'!B3</f>
        <v>Voluntary Secondary School</v>
      </c>
      <c r="C4" s="93"/>
      <c r="D4" s="94"/>
      <c r="E4" s="95"/>
    </row>
    <row r="5" spans="1:8" ht="23.25" x14ac:dyDescent="0.35">
      <c r="A5" s="93" t="str">
        <f>'1a.Budget Grant Calculation'!B4</f>
        <v>12345Q</v>
      </c>
      <c r="C5" s="93"/>
      <c r="D5" s="94"/>
      <c r="E5" s="95"/>
    </row>
    <row r="6" spans="1:8" ht="23.25" x14ac:dyDescent="0.35">
      <c r="A6" s="92"/>
      <c r="B6" s="93"/>
      <c r="C6" s="93"/>
      <c r="D6" s="94"/>
      <c r="E6" s="95"/>
    </row>
    <row r="7" spans="1:8" ht="21" x14ac:dyDescent="0.35">
      <c r="A7" s="191" t="s">
        <v>39</v>
      </c>
      <c r="B7" s="192"/>
      <c r="C7" s="192"/>
      <c r="D7" s="192"/>
      <c r="E7" s="192" t="s">
        <v>53</v>
      </c>
      <c r="F7" s="63"/>
    </row>
    <row r="8" spans="1:8" ht="20.25" x14ac:dyDescent="0.3">
      <c r="A8" s="91" t="s">
        <v>40</v>
      </c>
      <c r="B8" s="91"/>
      <c r="C8" s="91"/>
      <c r="D8" s="91"/>
      <c r="E8" s="91">
        <v>0</v>
      </c>
      <c r="F8" s="63"/>
    </row>
    <row r="9" spans="1:8" ht="20.25" x14ac:dyDescent="0.3">
      <c r="A9" s="91" t="s">
        <v>41</v>
      </c>
      <c r="B9" s="91"/>
      <c r="C9" s="91"/>
      <c r="D9" s="91"/>
      <c r="E9" s="91">
        <v>0</v>
      </c>
      <c r="F9" s="63"/>
    </row>
    <row r="10" spans="1:8" ht="20.25" x14ac:dyDescent="0.3">
      <c r="A10" s="91" t="s">
        <v>42</v>
      </c>
      <c r="B10" s="91"/>
      <c r="C10" s="91"/>
      <c r="D10" s="91"/>
      <c r="E10" s="91">
        <v>0</v>
      </c>
      <c r="F10" s="63"/>
    </row>
    <row r="11" spans="1:8" ht="20.25" x14ac:dyDescent="0.3">
      <c r="A11" s="63"/>
      <c r="B11" s="63"/>
      <c r="C11" s="63"/>
      <c r="D11" s="63"/>
      <c r="E11" s="100">
        <f>SUM(E8:E10)</f>
        <v>0</v>
      </c>
      <c r="F11" s="63"/>
    </row>
    <row r="12" spans="1:8" ht="20.25" x14ac:dyDescent="0.3">
      <c r="A12" s="193" t="s">
        <v>440</v>
      </c>
      <c r="B12" s="192"/>
      <c r="C12" s="192"/>
      <c r="D12" s="192"/>
      <c r="E12" s="194"/>
      <c r="F12" s="63"/>
    </row>
    <row r="13" spans="1:8" ht="20.25" x14ac:dyDescent="0.3">
      <c r="A13" s="91" t="s">
        <v>43</v>
      </c>
      <c r="B13" s="91"/>
      <c r="C13" s="91"/>
      <c r="D13" s="91"/>
      <c r="E13" s="101">
        <v>0</v>
      </c>
      <c r="F13" s="63"/>
    </row>
    <row r="14" spans="1:8" ht="20.25" x14ac:dyDescent="0.3">
      <c r="A14" s="91" t="s">
        <v>86</v>
      </c>
      <c r="B14" s="91"/>
      <c r="C14" s="91"/>
      <c r="D14" s="91"/>
      <c r="E14" s="91">
        <v>0</v>
      </c>
      <c r="F14" s="63"/>
    </row>
    <row r="15" spans="1:8" ht="20.25" x14ac:dyDescent="0.3">
      <c r="A15" s="91" t="s">
        <v>56</v>
      </c>
      <c r="B15" s="91"/>
      <c r="C15" s="91"/>
      <c r="D15" s="91"/>
      <c r="E15" s="91">
        <v>0</v>
      </c>
      <c r="F15" s="63"/>
    </row>
    <row r="16" spans="1:8" ht="20.25" x14ac:dyDescent="0.3">
      <c r="A16" s="63"/>
      <c r="B16" s="63"/>
      <c r="C16" s="63"/>
      <c r="D16" s="63"/>
      <c r="E16" s="100">
        <f>SUM(E13:E15)</f>
        <v>0</v>
      </c>
      <c r="F16" s="63"/>
    </row>
    <row r="17" spans="1:6" ht="20.25" x14ac:dyDescent="0.3">
      <c r="A17" s="63"/>
      <c r="B17" s="63"/>
      <c r="C17" s="63"/>
      <c r="D17" s="63"/>
      <c r="E17" s="63"/>
      <c r="F17" s="63"/>
    </row>
    <row r="18" spans="1:6" ht="20.25" x14ac:dyDescent="0.3">
      <c r="A18" s="193" t="s">
        <v>59</v>
      </c>
      <c r="B18" s="192"/>
      <c r="C18" s="192"/>
      <c r="D18" s="192"/>
      <c r="E18" s="192"/>
      <c r="F18" s="63"/>
    </row>
    <row r="19" spans="1:6" ht="20.25" x14ac:dyDescent="0.3">
      <c r="A19" s="91" t="s">
        <v>44</v>
      </c>
      <c r="B19" s="91"/>
      <c r="C19" s="91"/>
      <c r="D19" s="91"/>
      <c r="E19" s="91">
        <v>0</v>
      </c>
      <c r="F19" s="63"/>
    </row>
    <row r="20" spans="1:6" ht="20.25" x14ac:dyDescent="0.3">
      <c r="A20" s="91" t="s">
        <v>85</v>
      </c>
      <c r="B20" s="91"/>
      <c r="C20" s="91"/>
      <c r="D20" s="91"/>
      <c r="E20" s="91">
        <v>0</v>
      </c>
      <c r="F20" s="63"/>
    </row>
    <row r="21" spans="1:6" ht="20.25" x14ac:dyDescent="0.3">
      <c r="A21" s="91" t="s">
        <v>56</v>
      </c>
      <c r="B21" s="91"/>
      <c r="C21" s="91"/>
      <c r="D21" s="91"/>
      <c r="E21" s="91">
        <v>0</v>
      </c>
      <c r="F21" s="63"/>
    </row>
    <row r="22" spans="1:6" ht="20.25" x14ac:dyDescent="0.3">
      <c r="A22" s="63"/>
      <c r="B22" s="63"/>
      <c r="C22" s="63"/>
      <c r="D22" s="63"/>
      <c r="E22" s="100">
        <f>SUM(E19:E21)</f>
        <v>0</v>
      </c>
      <c r="F22" s="63"/>
    </row>
    <row r="23" spans="1:6" ht="20.25" x14ac:dyDescent="0.3">
      <c r="A23" s="195" t="s">
        <v>371</v>
      </c>
      <c r="B23" s="196"/>
      <c r="C23" s="196"/>
      <c r="D23" s="196"/>
      <c r="E23" s="197">
        <f>E11+E16-E22</f>
        <v>0</v>
      </c>
      <c r="F23" s="63"/>
    </row>
    <row r="24" spans="1:6" x14ac:dyDescent="0.25">
      <c r="A24" s="64"/>
      <c r="B24" s="64"/>
      <c r="C24" s="64"/>
      <c r="D24" s="64"/>
      <c r="E24" s="64"/>
      <c r="F24" s="64"/>
    </row>
    <row r="25" spans="1:6" x14ac:dyDescent="0.25">
      <c r="A25" s="14"/>
      <c r="B25" s="14"/>
      <c r="C25" s="14"/>
      <c r="D25" s="14"/>
      <c r="E25" s="14"/>
      <c r="F25" s="14"/>
    </row>
    <row r="26" spans="1:6" x14ac:dyDescent="0.25">
      <c r="A26" s="14"/>
      <c r="B26" s="14"/>
      <c r="C26" s="14"/>
      <c r="D26" s="14"/>
      <c r="E26" s="14"/>
      <c r="F26" s="14"/>
    </row>
    <row r="27" spans="1:6" x14ac:dyDescent="0.25">
      <c r="A27" s="14"/>
      <c r="B27" s="14"/>
      <c r="C27" s="14"/>
      <c r="D27" s="14"/>
      <c r="E27" s="14"/>
      <c r="F27" s="14"/>
    </row>
    <row r="28" spans="1:6" x14ac:dyDescent="0.25">
      <c r="A28" s="14"/>
      <c r="B28" s="14"/>
      <c r="C28" s="14"/>
      <c r="D28" s="14"/>
      <c r="E28" s="14"/>
      <c r="F28" s="14"/>
    </row>
    <row r="29" spans="1:6" x14ac:dyDescent="0.25">
      <c r="A29" s="14"/>
      <c r="B29" s="14"/>
      <c r="C29" s="14"/>
      <c r="D29" s="14"/>
      <c r="E29" s="14"/>
      <c r="F29" s="14"/>
    </row>
    <row r="30" spans="1:6" x14ac:dyDescent="0.25">
      <c r="A30" s="14"/>
      <c r="B30" s="14"/>
      <c r="C30" s="14"/>
      <c r="D30" s="14"/>
      <c r="E30" s="14"/>
      <c r="F30" s="14"/>
    </row>
    <row r="31" spans="1:6" x14ac:dyDescent="0.25">
      <c r="A31" s="14"/>
      <c r="B31" s="14"/>
      <c r="C31" s="14"/>
      <c r="D31" s="14"/>
      <c r="E31" s="14"/>
      <c r="F31" s="14"/>
    </row>
    <row r="32" spans="1:6" x14ac:dyDescent="0.25">
      <c r="A32" s="14"/>
      <c r="B32" s="14"/>
      <c r="C32" s="14"/>
      <c r="D32" s="14"/>
      <c r="E32" s="14"/>
      <c r="F32" s="14"/>
    </row>
    <row r="33" spans="1:6" x14ac:dyDescent="0.25">
      <c r="A33" s="14"/>
      <c r="B33" s="14"/>
      <c r="C33" s="14"/>
      <c r="D33" s="14"/>
      <c r="E33" s="14"/>
      <c r="F33" s="14"/>
    </row>
    <row r="34" spans="1:6" x14ac:dyDescent="0.25">
      <c r="A34" s="14"/>
      <c r="B34" s="14"/>
      <c r="C34" s="14"/>
      <c r="D34" s="14"/>
      <c r="E34" s="14"/>
      <c r="F34" s="14"/>
    </row>
    <row r="35" spans="1:6" x14ac:dyDescent="0.25">
      <c r="A35" s="14"/>
      <c r="B35" s="14"/>
      <c r="C35" s="14"/>
      <c r="D35" s="14"/>
      <c r="E35" s="14"/>
      <c r="F35" s="14"/>
    </row>
    <row r="36" spans="1:6" x14ac:dyDescent="0.25">
      <c r="A36" s="14"/>
      <c r="B36" s="14"/>
      <c r="C36" s="14"/>
      <c r="D36" s="14"/>
      <c r="E36" s="14"/>
      <c r="F36" s="14"/>
    </row>
    <row r="37" spans="1:6" x14ac:dyDescent="0.25">
      <c r="A37" s="14"/>
      <c r="B37" s="14"/>
      <c r="C37" s="14"/>
      <c r="D37" s="14"/>
      <c r="E37" s="14"/>
      <c r="F37" s="14"/>
    </row>
    <row r="38" spans="1:6" x14ac:dyDescent="0.25">
      <c r="A38" s="14"/>
      <c r="B38" s="14"/>
      <c r="C38" s="14"/>
      <c r="D38" s="14"/>
      <c r="E38" s="14"/>
      <c r="F38" s="14"/>
    </row>
    <row r="39" spans="1:6" x14ac:dyDescent="0.25">
      <c r="A39" s="14"/>
      <c r="B39" s="14"/>
      <c r="C39" s="14"/>
      <c r="D39" s="14"/>
      <c r="E39" s="14"/>
      <c r="F39" s="14"/>
    </row>
    <row r="40" spans="1:6" x14ac:dyDescent="0.25">
      <c r="A40" s="14"/>
      <c r="B40" s="14"/>
      <c r="C40" s="14"/>
      <c r="D40" s="14"/>
      <c r="E40" s="14"/>
      <c r="F40" s="14"/>
    </row>
    <row r="41" spans="1:6" x14ac:dyDescent="0.25">
      <c r="A41" s="14"/>
      <c r="B41" s="14"/>
      <c r="C41" s="14"/>
      <c r="D41" s="14"/>
      <c r="E41" s="14"/>
      <c r="F41" s="14"/>
    </row>
    <row r="42" spans="1:6" x14ac:dyDescent="0.25">
      <c r="A42" s="14"/>
      <c r="B42" s="14"/>
      <c r="C42" s="14"/>
      <c r="D42" s="14"/>
      <c r="E42" s="14"/>
      <c r="F42" s="14"/>
    </row>
    <row r="43" spans="1:6" x14ac:dyDescent="0.25">
      <c r="A43" s="14"/>
      <c r="B43" s="14"/>
      <c r="C43" s="14"/>
      <c r="D43" s="14"/>
      <c r="E43" s="14"/>
      <c r="F43" s="14"/>
    </row>
    <row r="44" spans="1:6" x14ac:dyDescent="0.25">
      <c r="A44" s="14"/>
      <c r="B44" s="14"/>
      <c r="C44" s="14"/>
      <c r="D44" s="14"/>
      <c r="E44" s="14"/>
      <c r="F44" s="14"/>
    </row>
    <row r="45" spans="1:6" x14ac:dyDescent="0.25">
      <c r="A45" s="14"/>
      <c r="B45" s="14"/>
      <c r="C45" s="14"/>
      <c r="D45" s="14"/>
      <c r="E45" s="14"/>
      <c r="F45" s="14"/>
    </row>
    <row r="46" spans="1:6" x14ac:dyDescent="0.25">
      <c r="A46" s="14"/>
      <c r="B46" s="14"/>
      <c r="C46" s="14"/>
      <c r="D46" s="14"/>
      <c r="E46" s="14"/>
      <c r="F46" s="14"/>
    </row>
    <row r="47" spans="1:6" x14ac:dyDescent="0.25">
      <c r="A47" s="14"/>
      <c r="B47" s="14"/>
      <c r="C47" s="14"/>
      <c r="D47" s="14"/>
      <c r="E47" s="14"/>
      <c r="F47" s="14"/>
    </row>
    <row r="48" spans="1:6" x14ac:dyDescent="0.25">
      <c r="A48" s="14"/>
      <c r="B48" s="14"/>
      <c r="C48" s="14"/>
      <c r="D48" s="14"/>
      <c r="E48" s="14"/>
      <c r="F48" s="14"/>
    </row>
    <row r="49" spans="1:6" x14ac:dyDescent="0.25">
      <c r="A49" s="14"/>
      <c r="B49" s="14"/>
      <c r="C49" s="14"/>
      <c r="D49" s="14"/>
      <c r="E49" s="14"/>
      <c r="F49" s="14"/>
    </row>
    <row r="50" spans="1:6" x14ac:dyDescent="0.25">
      <c r="A50" s="14"/>
      <c r="B50" s="14"/>
      <c r="C50" s="14"/>
      <c r="D50" s="14"/>
      <c r="E50" s="14"/>
      <c r="F50" s="14"/>
    </row>
    <row r="51" spans="1:6" x14ac:dyDescent="0.25">
      <c r="A51" s="14"/>
      <c r="B51" s="14"/>
      <c r="C51" s="14"/>
      <c r="D51" s="14"/>
      <c r="E51" s="14"/>
      <c r="F51" s="14"/>
    </row>
    <row r="52" spans="1:6" x14ac:dyDescent="0.25">
      <c r="A52" s="14"/>
      <c r="B52" s="14"/>
      <c r="C52" s="14"/>
      <c r="D52" s="14"/>
      <c r="E52" s="14"/>
      <c r="F52" s="14"/>
    </row>
    <row r="53" spans="1:6" x14ac:dyDescent="0.25">
      <c r="A53" s="14"/>
      <c r="B53" s="14"/>
      <c r="C53" s="14"/>
      <c r="D53" s="14"/>
      <c r="E53" s="14"/>
      <c r="F53" s="14"/>
    </row>
    <row r="54" spans="1:6" x14ac:dyDescent="0.25">
      <c r="A54" s="14"/>
      <c r="B54" s="14"/>
      <c r="C54" s="14"/>
      <c r="D54" s="14"/>
      <c r="E54" s="14"/>
      <c r="F54" s="14"/>
    </row>
    <row r="55" spans="1:6" x14ac:dyDescent="0.25">
      <c r="A55" s="14"/>
      <c r="B55" s="14"/>
      <c r="C55" s="14"/>
      <c r="D55" s="14"/>
      <c r="E55" s="14"/>
      <c r="F55" s="14"/>
    </row>
    <row r="56" spans="1:6" x14ac:dyDescent="0.25">
      <c r="A56" s="14"/>
      <c r="B56" s="14"/>
      <c r="C56" s="14"/>
      <c r="D56" s="14"/>
    </row>
    <row r="57" spans="1:6" x14ac:dyDescent="0.25">
      <c r="A57" s="14"/>
      <c r="B57" s="14"/>
      <c r="C57" s="14"/>
      <c r="D57" s="14"/>
    </row>
    <row r="58" spans="1:6" x14ac:dyDescent="0.25">
      <c r="A58" s="14"/>
      <c r="B58" s="14"/>
      <c r="C58" s="14"/>
      <c r="D58" s="14"/>
    </row>
    <row r="59" spans="1:6" x14ac:dyDescent="0.25">
      <c r="A59" s="14"/>
      <c r="B59" s="14"/>
      <c r="C59" s="14"/>
      <c r="D59" s="14"/>
    </row>
    <row r="60" spans="1:6" x14ac:dyDescent="0.25">
      <c r="A60" s="14"/>
      <c r="B60" s="14"/>
      <c r="C60" s="14"/>
      <c r="D60" s="14"/>
    </row>
    <row r="61" spans="1:6" x14ac:dyDescent="0.25">
      <c r="A61" s="14"/>
      <c r="B61" s="14"/>
      <c r="C61" s="14"/>
      <c r="D61" s="14"/>
    </row>
    <row r="62" spans="1:6" x14ac:dyDescent="0.25">
      <c r="A62" s="14"/>
      <c r="B62" s="14"/>
      <c r="C62" s="14"/>
      <c r="D62" s="14"/>
    </row>
    <row r="63" spans="1:6" x14ac:dyDescent="0.25">
      <c r="A63" s="14"/>
      <c r="B63" s="14"/>
      <c r="C63" s="14"/>
      <c r="D63" s="14"/>
    </row>
    <row r="64" spans="1:6" x14ac:dyDescent="0.25">
      <c r="A64" s="14"/>
      <c r="B64" s="14"/>
      <c r="C64" s="14"/>
      <c r="D64" s="14"/>
    </row>
    <row r="65" spans="1:4" x14ac:dyDescent="0.25">
      <c r="A65" s="14"/>
      <c r="B65" s="14"/>
      <c r="C65" s="14"/>
      <c r="D65" s="14"/>
    </row>
    <row r="66" spans="1:4" x14ac:dyDescent="0.25">
      <c r="A66" s="14"/>
      <c r="B66" s="14"/>
      <c r="C66" s="14"/>
      <c r="D66" s="14"/>
    </row>
    <row r="67" spans="1:4" x14ac:dyDescent="0.25">
      <c r="A67" s="14"/>
      <c r="B67" s="14"/>
      <c r="C67" s="14"/>
      <c r="D67" s="14"/>
    </row>
    <row r="68" spans="1:4" x14ac:dyDescent="0.25">
      <c r="A68" s="14"/>
      <c r="B68" s="14"/>
      <c r="C68" s="14"/>
      <c r="D68" s="14"/>
    </row>
    <row r="69" spans="1:4" x14ac:dyDescent="0.25">
      <c r="A69" s="14"/>
      <c r="B69" s="14"/>
      <c r="C69" s="14"/>
      <c r="D69" s="14"/>
    </row>
    <row r="70" spans="1:4" x14ac:dyDescent="0.25">
      <c r="A70" s="14"/>
      <c r="B70" s="14"/>
      <c r="C70" s="14"/>
      <c r="D70" s="14"/>
    </row>
    <row r="71" spans="1:4" x14ac:dyDescent="0.25">
      <c r="A71" s="14"/>
      <c r="B71" s="14"/>
      <c r="C71" s="14"/>
      <c r="D71" s="14"/>
    </row>
    <row r="72" spans="1:4" x14ac:dyDescent="0.25">
      <c r="A72" s="14"/>
      <c r="B72" s="14"/>
      <c r="C72" s="14"/>
      <c r="D72" s="14"/>
    </row>
    <row r="73" spans="1:4" x14ac:dyDescent="0.25">
      <c r="A73" s="14"/>
      <c r="B73" s="14"/>
      <c r="C73" s="14"/>
      <c r="D73" s="14"/>
    </row>
    <row r="74" spans="1:4" x14ac:dyDescent="0.25">
      <c r="A74" s="14"/>
      <c r="B74" s="14"/>
      <c r="C74" s="14"/>
      <c r="D74" s="14"/>
    </row>
    <row r="75" spans="1:4" x14ac:dyDescent="0.25">
      <c r="A75" s="14"/>
      <c r="B75" s="14"/>
      <c r="C75" s="14"/>
      <c r="D75" s="14"/>
    </row>
    <row r="76" spans="1:4" x14ac:dyDescent="0.25">
      <c r="A76" s="14"/>
      <c r="B76" s="14"/>
      <c r="C76" s="14"/>
      <c r="D76" s="14"/>
    </row>
    <row r="77" spans="1:4" x14ac:dyDescent="0.25">
      <c r="A77" s="14"/>
      <c r="B77" s="14"/>
      <c r="C77" s="14"/>
      <c r="D77" s="14"/>
    </row>
    <row r="78" spans="1:4" x14ac:dyDescent="0.25">
      <c r="A78" s="14"/>
      <c r="B78" s="14"/>
      <c r="C78" s="14"/>
      <c r="D78" s="14"/>
    </row>
    <row r="79" spans="1:4" x14ac:dyDescent="0.25">
      <c r="A79" s="14"/>
      <c r="B79" s="14"/>
      <c r="C79" s="14"/>
      <c r="D79" s="14"/>
    </row>
    <row r="80" spans="1:4" x14ac:dyDescent="0.25">
      <c r="A80" s="14"/>
      <c r="B80" s="14"/>
      <c r="C80" s="14"/>
      <c r="D80" s="14"/>
    </row>
    <row r="81" spans="1:4" x14ac:dyDescent="0.25">
      <c r="A81" s="14"/>
      <c r="B81" s="14"/>
      <c r="C81" s="14"/>
      <c r="D81" s="14"/>
    </row>
    <row r="82" spans="1:4" x14ac:dyDescent="0.25">
      <c r="A82" s="14"/>
      <c r="B82" s="14"/>
      <c r="C82" s="14"/>
      <c r="D82" s="14"/>
    </row>
    <row r="83" spans="1:4" x14ac:dyDescent="0.25">
      <c r="A83" s="14"/>
      <c r="B83" s="14"/>
      <c r="C83" s="14"/>
      <c r="D83" s="14"/>
    </row>
  </sheetData>
  <sheetProtection formatCells="0" formatColumns="0" formatRows="0" insertColumns="0" insertRows="0" insertHyperlinks="0" deleteColumns="0" deleteRows="0" selectLockedCells="1" sort="0" autoFilter="0" pivotTables="0"/>
  <mergeCells count="3">
    <mergeCell ref="A1:E1"/>
    <mergeCell ref="A2:E2"/>
    <mergeCell ref="A3:E3"/>
  </mergeCells>
  <pageMargins left="0.25" right="0.25"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18"/>
  <sheetViews>
    <sheetView workbookViewId="0">
      <selection activeCell="B14" sqref="B14"/>
    </sheetView>
  </sheetViews>
  <sheetFormatPr defaultRowHeight="15" x14ac:dyDescent="0.25"/>
  <cols>
    <col min="1" max="1" width="69" customWidth="1"/>
    <col min="2" max="2" width="13" bestFit="1" customWidth="1"/>
    <col min="4" max="4" width="22.5703125" bestFit="1" customWidth="1"/>
  </cols>
  <sheetData>
    <row r="1" spans="1:10" ht="25.5" x14ac:dyDescent="0.5">
      <c r="A1" s="198" t="s">
        <v>272</v>
      </c>
      <c r="B1" s="61"/>
      <c r="C1" s="61"/>
      <c r="D1" s="61"/>
      <c r="E1" s="61"/>
      <c r="F1" s="61"/>
      <c r="G1" s="61"/>
      <c r="I1" s="45"/>
    </row>
    <row r="2" spans="1:10" ht="25.5" x14ac:dyDescent="0.5">
      <c r="A2" s="199" t="str">
        <f>'1a.Budget Grant Calculation'!A2:G2</f>
        <v>DEIS School Budget 2022/23</v>
      </c>
      <c r="B2" s="58"/>
      <c r="C2" s="58"/>
      <c r="D2" s="58"/>
      <c r="E2" s="58"/>
      <c r="F2" s="58"/>
      <c r="G2" s="58"/>
      <c r="I2" s="47"/>
      <c r="J2" s="47"/>
    </row>
    <row r="3" spans="1:10" ht="25.5" x14ac:dyDescent="0.5">
      <c r="A3" s="58"/>
      <c r="B3" s="58"/>
      <c r="C3" s="58"/>
      <c r="D3" s="58"/>
      <c r="E3" s="58"/>
      <c r="F3" s="58"/>
      <c r="G3" s="58"/>
      <c r="I3" s="47"/>
      <c r="J3" s="47"/>
    </row>
    <row r="4" spans="1:10" ht="23.25" x14ac:dyDescent="0.35">
      <c r="A4" s="200" t="str">
        <f>'1a.Budget Grant Calculation'!B3</f>
        <v>Voluntary Secondary School</v>
      </c>
      <c r="C4" s="59"/>
      <c r="D4" s="59"/>
      <c r="E4" s="59"/>
      <c r="F4" s="59"/>
      <c r="G4" s="60"/>
    </row>
    <row r="5" spans="1:10" ht="23.25" x14ac:dyDescent="0.35">
      <c r="A5" s="200" t="str">
        <f>'1a.Budget Grant Calculation'!B4</f>
        <v>12345Q</v>
      </c>
      <c r="C5" s="59"/>
      <c r="D5" s="59"/>
      <c r="E5" s="59"/>
      <c r="F5" s="59"/>
      <c r="G5" s="60"/>
    </row>
    <row r="6" spans="1:10" ht="21" x14ac:dyDescent="0.35">
      <c r="A6" s="20"/>
      <c r="B6" s="10"/>
      <c r="C6" s="10"/>
      <c r="D6" s="10"/>
      <c r="E6" s="10"/>
      <c r="F6" s="10"/>
    </row>
    <row r="7" spans="1:10" ht="21" x14ac:dyDescent="0.35">
      <c r="A7" s="319" t="s">
        <v>313</v>
      </c>
      <c r="B7" s="99">
        <f>'3. Opening Bank  Position'!E23</f>
        <v>0</v>
      </c>
      <c r="C7" s="10"/>
      <c r="E7" s="10"/>
      <c r="F7" s="10"/>
    </row>
    <row r="8" spans="1:10" ht="21" x14ac:dyDescent="0.35">
      <c r="A8" s="91"/>
      <c r="B8" s="98"/>
      <c r="C8" s="10"/>
      <c r="E8" s="10"/>
      <c r="F8" s="10"/>
    </row>
    <row r="9" spans="1:10" ht="21" x14ac:dyDescent="0.35">
      <c r="A9" s="91" t="s">
        <v>45</v>
      </c>
      <c r="B9" s="98">
        <f>'2. Income &amp; Expenditure Budget'!F94</f>
        <v>438681</v>
      </c>
      <c r="C9" s="10"/>
      <c r="E9" s="10"/>
      <c r="F9" s="10"/>
    </row>
    <row r="10" spans="1:10" ht="21" x14ac:dyDescent="0.35">
      <c r="A10" s="91"/>
      <c r="B10" s="98"/>
      <c r="C10" s="10"/>
      <c r="E10" s="10"/>
      <c r="F10" s="10"/>
    </row>
    <row r="11" spans="1:10" ht="21" x14ac:dyDescent="0.35">
      <c r="A11" s="91" t="s">
        <v>46</v>
      </c>
      <c r="B11" s="98">
        <f>'2. Income &amp; Expenditure Budget'!F237</f>
        <v>90793.5</v>
      </c>
      <c r="C11" s="10"/>
      <c r="E11" s="10"/>
      <c r="F11" s="10"/>
    </row>
    <row r="12" spans="1:10" ht="21.75" thickBot="1" x14ac:dyDescent="0.4">
      <c r="A12" s="20"/>
      <c r="B12" s="97"/>
      <c r="C12" s="10"/>
      <c r="E12" s="10"/>
      <c r="F12" s="10"/>
    </row>
    <row r="13" spans="1:10" ht="21.75" thickBot="1" x14ac:dyDescent="0.4">
      <c r="A13" s="231" t="s">
        <v>314</v>
      </c>
      <c r="B13" s="232">
        <f>B7+B9-B11</f>
        <v>347887.5</v>
      </c>
      <c r="C13" s="10"/>
      <c r="E13" s="10"/>
      <c r="F13" s="10"/>
    </row>
    <row r="14" spans="1:10" ht="21" x14ac:dyDescent="0.35">
      <c r="A14" s="20"/>
      <c r="B14" s="10"/>
      <c r="C14" s="10"/>
      <c r="D14" s="11"/>
      <c r="E14" s="10"/>
      <c r="F14" s="10"/>
    </row>
    <row r="15" spans="1:10" ht="21" x14ac:dyDescent="0.35">
      <c r="A15" s="20"/>
      <c r="B15" s="10"/>
      <c r="C15" s="10"/>
      <c r="D15" s="11"/>
      <c r="E15" s="10"/>
      <c r="F15" s="10"/>
    </row>
    <row r="16" spans="1:10" ht="21" x14ac:dyDescent="0.35">
      <c r="A16" s="20"/>
      <c r="B16" s="10"/>
      <c r="C16" s="10"/>
      <c r="D16" s="11"/>
      <c r="E16" s="10"/>
      <c r="F16" s="10"/>
    </row>
    <row r="17" spans="1:6" ht="21" x14ac:dyDescent="0.35">
      <c r="A17" s="10"/>
      <c r="B17" s="10"/>
      <c r="C17" s="10"/>
      <c r="D17" s="10"/>
      <c r="E17" s="10"/>
      <c r="F17" s="10"/>
    </row>
    <row r="18" spans="1:6" ht="21" x14ac:dyDescent="0.35">
      <c r="A18" s="10"/>
      <c r="B18" s="10"/>
      <c r="C18" s="10"/>
      <c r="D18" s="10"/>
      <c r="E18" s="10"/>
      <c r="F18" s="10"/>
    </row>
  </sheetData>
  <sheetProtection formatCells="0" formatColumns="0" formatRows="0" insertColumns="0" insertRows="0" insertHyperlinks="0" deleteColumns="0" deleteRows="0" selectLockedCells="1" sort="0" autoFilter="0" pivotTables="0"/>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36"/>
  <sheetViews>
    <sheetView workbookViewId="0">
      <selection activeCell="B8" sqref="B8"/>
    </sheetView>
  </sheetViews>
  <sheetFormatPr defaultRowHeight="15" x14ac:dyDescent="0.25"/>
  <cols>
    <col min="1" max="1" width="15.5703125" customWidth="1"/>
    <col min="2" max="2" width="13.140625" customWidth="1"/>
    <col min="4" max="4" width="34.42578125" customWidth="1"/>
  </cols>
  <sheetData>
    <row r="1" spans="1:7" ht="21" x14ac:dyDescent="0.35">
      <c r="A1" s="423" t="s">
        <v>72</v>
      </c>
      <c r="B1" s="424"/>
      <c r="C1" s="424"/>
      <c r="D1" s="424"/>
      <c r="E1" s="424"/>
      <c r="F1" s="424"/>
      <c r="G1" s="425"/>
    </row>
    <row r="2" spans="1:7" ht="19.5" thickBot="1" x14ac:dyDescent="0.35">
      <c r="A2" s="432" t="str">
        <f>'1a.Budget Grant Calculation'!A2:G2</f>
        <v>DEIS School Budget 2022/23</v>
      </c>
      <c r="B2" s="433"/>
      <c r="C2" s="433"/>
      <c r="D2" s="433"/>
      <c r="E2" s="433"/>
      <c r="F2" s="433"/>
      <c r="G2" s="434"/>
    </row>
    <row r="3" spans="1:7" ht="19.5" thickBot="1" x14ac:dyDescent="0.35">
      <c r="A3" s="96"/>
      <c r="B3" s="96"/>
    </row>
    <row r="4" spans="1:7" ht="18.75" customHeight="1" x14ac:dyDescent="0.3">
      <c r="A4" s="426" t="str">
        <f>'1a.Budget Grant Calculation'!B3</f>
        <v>Voluntary Secondary School</v>
      </c>
      <c r="B4" s="427"/>
      <c r="C4" s="427"/>
      <c r="D4" s="427"/>
      <c r="E4" s="427"/>
      <c r="F4" s="427"/>
      <c r="G4" s="428"/>
    </row>
    <row r="5" spans="1:7" ht="18.75" customHeight="1" thickBot="1" x14ac:dyDescent="0.35">
      <c r="A5" s="429" t="str">
        <f>'1a.Budget Grant Calculation'!B4</f>
        <v>12345Q</v>
      </c>
      <c r="B5" s="430"/>
      <c r="C5" s="430"/>
      <c r="D5" s="430"/>
      <c r="E5" s="430"/>
      <c r="F5" s="430"/>
      <c r="G5" s="431"/>
    </row>
    <row r="6" spans="1:7" ht="21" thickBot="1" x14ac:dyDescent="0.35">
      <c r="A6" s="43"/>
    </row>
    <row r="7" spans="1:7" ht="18.75" x14ac:dyDescent="0.3">
      <c r="A7" s="374" t="s">
        <v>402</v>
      </c>
      <c r="B7" s="375" t="s">
        <v>434</v>
      </c>
      <c r="C7" s="67"/>
      <c r="D7" s="67"/>
      <c r="E7" s="67"/>
      <c r="F7" s="67"/>
      <c r="G7" s="376" t="s">
        <v>403</v>
      </c>
    </row>
    <row r="8" spans="1:7" ht="30" customHeight="1" thickBot="1" x14ac:dyDescent="0.35">
      <c r="A8" s="352"/>
      <c r="B8" s="377"/>
      <c r="C8" s="1"/>
      <c r="D8" s="1"/>
      <c r="E8" s="1"/>
      <c r="F8" s="1"/>
      <c r="G8" s="378" t="s">
        <v>53</v>
      </c>
    </row>
    <row r="9" spans="1:7" ht="17.100000000000001" customHeight="1" x14ac:dyDescent="0.3">
      <c r="A9" s="352"/>
      <c r="B9" s="377">
        <v>3900</v>
      </c>
      <c r="C9" s="420" t="s">
        <v>404</v>
      </c>
      <c r="D9" s="421"/>
      <c r="E9" s="421"/>
      <c r="F9" s="422"/>
      <c r="G9" s="379"/>
    </row>
    <row r="10" spans="1:7" ht="17.100000000000001" customHeight="1" x14ac:dyDescent="0.3">
      <c r="A10" s="352"/>
      <c r="B10" s="377">
        <v>3901</v>
      </c>
      <c r="C10" s="380" t="s">
        <v>405</v>
      </c>
      <c r="D10" s="381"/>
      <c r="E10" s="381"/>
      <c r="F10" s="382"/>
      <c r="G10" s="379"/>
    </row>
    <row r="11" spans="1:7" ht="17.100000000000001" customHeight="1" x14ac:dyDescent="0.3">
      <c r="A11" s="352"/>
      <c r="B11" s="377">
        <v>3903</v>
      </c>
      <c r="C11" s="420" t="s">
        <v>406</v>
      </c>
      <c r="D11" s="421"/>
      <c r="E11" s="421"/>
      <c r="F11" s="422"/>
      <c r="G11" s="383"/>
    </row>
    <row r="12" spans="1:7" ht="17.100000000000001" customHeight="1" x14ac:dyDescent="0.3">
      <c r="A12" s="352"/>
      <c r="B12" s="377">
        <v>3902</v>
      </c>
      <c r="C12" s="420" t="s">
        <v>407</v>
      </c>
      <c r="D12" s="421"/>
      <c r="E12" s="421"/>
      <c r="F12" s="422"/>
      <c r="G12" s="383"/>
    </row>
    <row r="13" spans="1:7" ht="17.100000000000001" customHeight="1" x14ac:dyDescent="0.3">
      <c r="A13" s="352"/>
      <c r="B13" s="377">
        <v>3907</v>
      </c>
      <c r="C13" s="420" t="s">
        <v>408</v>
      </c>
      <c r="D13" s="421"/>
      <c r="E13" s="421"/>
      <c r="F13" s="422"/>
      <c r="G13" s="383"/>
    </row>
    <row r="14" spans="1:7" ht="17.100000000000001" customHeight="1" thickBot="1" x14ac:dyDescent="0.35">
      <c r="A14" s="352"/>
      <c r="B14" s="377">
        <v>3904</v>
      </c>
      <c r="C14" s="420" t="s">
        <v>409</v>
      </c>
      <c r="D14" s="421"/>
      <c r="E14" s="421"/>
      <c r="F14" s="422"/>
      <c r="G14" s="385"/>
    </row>
    <row r="15" spans="1:7" ht="17.100000000000001" customHeight="1" thickBot="1" x14ac:dyDescent="0.35">
      <c r="A15" s="352" t="s">
        <v>50</v>
      </c>
      <c r="B15" s="377"/>
      <c r="C15" s="1"/>
      <c r="D15" s="1"/>
      <c r="E15" s="1"/>
      <c r="F15" s="1"/>
      <c r="G15" s="164">
        <f>SUM(G9:G14)</f>
        <v>0</v>
      </c>
    </row>
    <row r="16" spans="1:7" ht="17.100000000000001" customHeight="1" x14ac:dyDescent="0.3">
      <c r="A16" s="352"/>
      <c r="B16" s="377"/>
      <c r="C16" s="1"/>
      <c r="D16" s="1"/>
      <c r="E16" s="1"/>
      <c r="F16" s="1"/>
      <c r="G16" s="70"/>
    </row>
    <row r="17" spans="1:7" ht="17.100000000000001" customHeight="1" x14ac:dyDescent="0.3">
      <c r="A17" s="352" t="s">
        <v>410</v>
      </c>
      <c r="B17" s="377"/>
      <c r="C17" s="1"/>
      <c r="D17" s="1"/>
      <c r="E17" s="1"/>
      <c r="F17" s="1"/>
      <c r="G17" s="70"/>
    </row>
    <row r="18" spans="1:7" ht="17.100000000000001" customHeight="1" x14ac:dyDescent="0.3">
      <c r="A18" s="352"/>
      <c r="B18" s="377">
        <v>3940</v>
      </c>
      <c r="C18" s="420" t="s">
        <v>411</v>
      </c>
      <c r="D18" s="421"/>
      <c r="E18" s="421"/>
      <c r="F18" s="422"/>
      <c r="G18" s="383"/>
    </row>
    <row r="19" spans="1:7" ht="17.100000000000001" customHeight="1" x14ac:dyDescent="0.3">
      <c r="A19" s="352"/>
      <c r="B19" s="377">
        <v>3940</v>
      </c>
      <c r="C19" s="420" t="s">
        <v>412</v>
      </c>
      <c r="D19" s="421"/>
      <c r="E19" s="421"/>
      <c r="F19" s="422"/>
      <c r="G19" s="383"/>
    </row>
    <row r="20" spans="1:7" ht="30" customHeight="1" x14ac:dyDescent="0.3">
      <c r="A20" s="352"/>
      <c r="B20" s="377">
        <v>3940</v>
      </c>
      <c r="C20" s="420" t="s">
        <v>413</v>
      </c>
      <c r="D20" s="421"/>
      <c r="E20" s="421"/>
      <c r="F20" s="422"/>
      <c r="G20" s="383"/>
    </row>
    <row r="21" spans="1:7" ht="17.100000000000001" customHeight="1" x14ac:dyDescent="0.3">
      <c r="A21" s="352"/>
      <c r="B21" s="377">
        <v>1420</v>
      </c>
      <c r="C21" s="420" t="s">
        <v>414</v>
      </c>
      <c r="D21" s="421"/>
      <c r="E21" s="421"/>
      <c r="F21" s="422"/>
      <c r="G21" s="383"/>
    </row>
    <row r="22" spans="1:7" ht="17.100000000000001" customHeight="1" x14ac:dyDescent="0.3">
      <c r="A22" s="352"/>
      <c r="B22" s="377">
        <v>1460</v>
      </c>
      <c r="C22" s="420" t="s">
        <v>415</v>
      </c>
      <c r="D22" s="421"/>
      <c r="E22" s="421"/>
      <c r="F22" s="422"/>
      <c r="G22" s="383"/>
    </row>
    <row r="23" spans="1:7" ht="17.100000000000001" customHeight="1" x14ac:dyDescent="0.3">
      <c r="A23" s="352"/>
      <c r="B23" s="377">
        <v>3940</v>
      </c>
      <c r="C23" s="420" t="s">
        <v>25</v>
      </c>
      <c r="D23" s="421"/>
      <c r="E23" s="421"/>
      <c r="F23" s="422"/>
      <c r="G23" s="383"/>
    </row>
    <row r="24" spans="1:7" ht="17.100000000000001" customHeight="1" x14ac:dyDescent="0.3">
      <c r="A24" s="352"/>
      <c r="B24" s="377">
        <v>3940</v>
      </c>
      <c r="C24" s="420" t="s">
        <v>416</v>
      </c>
      <c r="D24" s="421"/>
      <c r="E24" s="421"/>
      <c r="F24" s="422"/>
      <c r="G24" s="383"/>
    </row>
    <row r="25" spans="1:7" ht="17.100000000000001" customHeight="1" x14ac:dyDescent="0.3">
      <c r="A25" s="352"/>
      <c r="B25" s="377">
        <v>3940</v>
      </c>
      <c r="C25" s="380" t="s">
        <v>417</v>
      </c>
      <c r="D25" s="381"/>
      <c r="E25" s="381"/>
      <c r="F25" s="382"/>
      <c r="G25" s="385"/>
    </row>
    <row r="26" spans="1:7" ht="17.100000000000001" customHeight="1" thickBot="1" x14ac:dyDescent="0.35">
      <c r="A26" s="352"/>
      <c r="B26" s="377">
        <v>3940</v>
      </c>
      <c r="C26" s="420" t="s">
        <v>418</v>
      </c>
      <c r="D26" s="421"/>
      <c r="E26" s="421"/>
      <c r="F26" s="422"/>
      <c r="G26" s="385"/>
    </row>
    <row r="27" spans="1:7" ht="17.100000000000001" customHeight="1" thickBot="1" x14ac:dyDescent="0.35">
      <c r="A27" s="352" t="s">
        <v>50</v>
      </c>
      <c r="B27" s="377"/>
      <c r="C27" s="1"/>
      <c r="D27" s="1"/>
      <c r="E27" s="1"/>
      <c r="F27" s="1"/>
      <c r="G27" s="164">
        <f>SUM(G18:G26)</f>
        <v>0</v>
      </c>
    </row>
    <row r="28" spans="1:7" ht="17.100000000000001" customHeight="1" thickBot="1" x14ac:dyDescent="0.35">
      <c r="A28" s="352"/>
      <c r="B28" s="377"/>
      <c r="C28" s="1"/>
      <c r="D28" s="1"/>
      <c r="E28" s="1"/>
      <c r="F28" s="1"/>
      <c r="G28" s="70"/>
    </row>
    <row r="29" spans="1:7" ht="17.100000000000001" customHeight="1" thickBot="1" x14ac:dyDescent="0.35">
      <c r="A29" s="352" t="s">
        <v>419</v>
      </c>
      <c r="B29" s="377"/>
      <c r="C29" s="1"/>
      <c r="D29" s="1"/>
      <c r="E29" s="1"/>
      <c r="F29" s="1"/>
      <c r="G29" s="164">
        <f>G15-G27</f>
        <v>0</v>
      </c>
    </row>
    <row r="30" spans="1:7" ht="17.100000000000001" customHeight="1" thickBot="1" x14ac:dyDescent="0.3">
      <c r="A30" s="384"/>
      <c r="B30" s="75"/>
      <c r="C30" s="75"/>
      <c r="D30" s="75"/>
      <c r="E30" s="75"/>
      <c r="F30" s="75"/>
      <c r="G30" s="349"/>
    </row>
    <row r="31" spans="1:7" x14ac:dyDescent="0.25">
      <c r="B31" s="12"/>
    </row>
    <row r="32" spans="1:7" x14ac:dyDescent="0.25">
      <c r="B32" s="12"/>
    </row>
    <row r="33" spans="2:2" x14ac:dyDescent="0.25">
      <c r="B33" s="12"/>
    </row>
    <row r="34" spans="2:2" x14ac:dyDescent="0.25">
      <c r="B34" s="12"/>
    </row>
    <row r="35" spans="2:2" x14ac:dyDescent="0.25">
      <c r="B35" s="12"/>
    </row>
    <row r="36" spans="2:2" x14ac:dyDescent="0.25">
      <c r="B36" s="12"/>
    </row>
  </sheetData>
  <mergeCells count="17">
    <mergeCell ref="A1:G1"/>
    <mergeCell ref="A4:G4"/>
    <mergeCell ref="A5:G5"/>
    <mergeCell ref="A2:G2"/>
    <mergeCell ref="C14:F14"/>
    <mergeCell ref="C11:F11"/>
    <mergeCell ref="C12:F12"/>
    <mergeCell ref="C13:F13"/>
    <mergeCell ref="C9:F9"/>
    <mergeCell ref="C26:F26"/>
    <mergeCell ref="C18:F18"/>
    <mergeCell ref="C19:F19"/>
    <mergeCell ref="C23:F23"/>
    <mergeCell ref="C24:F24"/>
    <mergeCell ref="C20:F20"/>
    <mergeCell ref="C21:F21"/>
    <mergeCell ref="C22:F22"/>
  </mergeCells>
  <pageMargins left="0.31496062992125984" right="0.31496062992125984" top="0.74803149606299213" bottom="0.7480314960629921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S232"/>
  <sheetViews>
    <sheetView topLeftCell="A46" workbookViewId="0">
      <selection activeCell="B103" sqref="B103"/>
    </sheetView>
  </sheetViews>
  <sheetFormatPr defaultRowHeight="15" x14ac:dyDescent="0.25"/>
  <cols>
    <col min="2" max="2" width="47" bestFit="1" customWidth="1"/>
    <col min="6" max="6" width="12.28515625" customWidth="1"/>
    <col min="7" max="18" width="9.5703125" customWidth="1"/>
  </cols>
  <sheetData>
    <row r="1" spans="1:19" ht="18.75" x14ac:dyDescent="0.3">
      <c r="A1" s="435" t="str">
        <f>'1a.Budget Grant Calculation'!B3</f>
        <v>Voluntary Secondary School</v>
      </c>
      <c r="B1" s="435"/>
      <c r="C1" s="435"/>
      <c r="D1" s="435"/>
      <c r="E1" s="435"/>
      <c r="F1" s="435"/>
      <c r="G1" s="435"/>
      <c r="H1" s="435"/>
      <c r="I1" s="435"/>
      <c r="J1" s="435"/>
      <c r="K1" s="435"/>
      <c r="L1" s="435"/>
      <c r="M1" s="435"/>
      <c r="N1" s="435"/>
      <c r="O1" s="435"/>
      <c r="P1" s="435"/>
      <c r="Q1" s="435"/>
      <c r="R1" s="435"/>
    </row>
    <row r="2" spans="1:19" ht="18.75" x14ac:dyDescent="0.3">
      <c r="A2" s="93" t="str">
        <f>'1a.Budget Grant Calculation'!A2</f>
        <v>DEIS School Budget 2022/23</v>
      </c>
    </row>
    <row r="3" spans="1:19" ht="18.75" x14ac:dyDescent="0.3">
      <c r="A3" s="93" t="s">
        <v>441</v>
      </c>
    </row>
    <row r="4" spans="1:19" ht="15.75" thickBot="1" x14ac:dyDescent="0.3">
      <c r="A4" s="82"/>
      <c r="B4" s="83"/>
      <c r="C4" s="82"/>
      <c r="D4" s="4"/>
      <c r="F4" s="42"/>
    </row>
    <row r="5" spans="1:19" s="48" customFormat="1" ht="19.5" thickBot="1" x14ac:dyDescent="0.35">
      <c r="A5" s="234"/>
      <c r="B5" s="171" t="s">
        <v>0</v>
      </c>
      <c r="C5" s="235"/>
      <c r="D5" s="235"/>
      <c r="E5" s="235"/>
      <c r="F5" s="236" t="s">
        <v>124</v>
      </c>
      <c r="G5" s="237" t="s">
        <v>125</v>
      </c>
      <c r="H5" s="237" t="s">
        <v>126</v>
      </c>
      <c r="I5" s="237" t="s">
        <v>127</v>
      </c>
      <c r="J5" s="237" t="s">
        <v>128</v>
      </c>
      <c r="K5" s="237" t="s">
        <v>129</v>
      </c>
      <c r="L5" s="237" t="s">
        <v>130</v>
      </c>
      <c r="M5" s="237" t="s">
        <v>131</v>
      </c>
      <c r="N5" s="237" t="s">
        <v>132</v>
      </c>
      <c r="O5" s="237" t="s">
        <v>133</v>
      </c>
      <c r="P5" s="237" t="s">
        <v>134</v>
      </c>
      <c r="Q5" s="237" t="s">
        <v>135</v>
      </c>
      <c r="R5" s="237" t="s">
        <v>136</v>
      </c>
    </row>
    <row r="6" spans="1:19" ht="15.75" thickBot="1" x14ac:dyDescent="0.3">
      <c r="A6" s="167"/>
      <c r="B6" s="54"/>
      <c r="C6" s="54"/>
      <c r="D6" s="54"/>
      <c r="E6" s="54"/>
      <c r="F6" s="222"/>
      <c r="G6" s="223"/>
      <c r="H6" s="223"/>
      <c r="I6" s="223"/>
      <c r="J6" s="223"/>
      <c r="K6" s="223"/>
      <c r="L6" s="223"/>
      <c r="M6" s="223"/>
      <c r="N6" s="223"/>
      <c r="O6" s="223"/>
      <c r="P6" s="223"/>
      <c r="Q6" s="223"/>
      <c r="R6" s="223"/>
      <c r="S6" s="48"/>
    </row>
    <row r="7" spans="1:19" ht="15.75" thickBot="1" x14ac:dyDescent="0.3">
      <c r="A7" s="125" t="s">
        <v>1</v>
      </c>
      <c r="B7" s="124"/>
      <c r="C7" s="121"/>
      <c r="D7" s="121"/>
      <c r="E7" s="122"/>
      <c r="F7" s="224"/>
      <c r="G7" s="222"/>
      <c r="H7" s="222"/>
      <c r="I7" s="222"/>
      <c r="J7" s="222"/>
      <c r="K7" s="222"/>
      <c r="L7" s="222"/>
      <c r="M7" s="222"/>
      <c r="N7" s="222"/>
      <c r="O7" s="222"/>
      <c r="P7" s="222"/>
      <c r="Q7" s="222"/>
      <c r="R7" s="222"/>
    </row>
    <row r="8" spans="1:19" x14ac:dyDescent="0.25">
      <c r="A8" s="120">
        <v>3010</v>
      </c>
      <c r="B8" s="106" t="s">
        <v>2</v>
      </c>
      <c r="C8" s="84"/>
      <c r="D8" s="84"/>
      <c r="E8" s="127"/>
      <c r="F8" s="180">
        <f>'2. Income &amp; Expenditure Budget'!F14</f>
        <v>178224</v>
      </c>
      <c r="G8" s="222"/>
      <c r="H8" s="222"/>
      <c r="I8" s="222"/>
      <c r="J8" s="222"/>
      <c r="K8" s="222"/>
      <c r="L8" s="222"/>
      <c r="M8" s="222"/>
      <c r="N8" s="222"/>
      <c r="O8" s="222"/>
      <c r="P8" s="222"/>
      <c r="Q8" s="222"/>
      <c r="R8" s="222"/>
    </row>
    <row r="9" spans="1:19" x14ac:dyDescent="0.25">
      <c r="A9" s="113">
        <v>3020</v>
      </c>
      <c r="B9" s="107" t="s">
        <v>138</v>
      </c>
      <c r="C9" s="270" t="s">
        <v>149</v>
      </c>
      <c r="D9" s="84"/>
      <c r="E9" s="127"/>
      <c r="F9" s="248" t="str">
        <f>'2. Income &amp; Expenditure Budget'!F15</f>
        <v xml:space="preserve"> </v>
      </c>
      <c r="G9" s="222"/>
      <c r="H9" s="222"/>
      <c r="I9" s="222"/>
      <c r="J9" s="222"/>
      <c r="K9" s="222"/>
      <c r="L9" s="222"/>
      <c r="M9" s="222"/>
      <c r="N9" s="222"/>
      <c r="O9" s="222"/>
      <c r="P9" s="222"/>
      <c r="Q9" s="222"/>
      <c r="R9" s="222"/>
    </row>
    <row r="10" spans="1:19" x14ac:dyDescent="0.25">
      <c r="A10" s="113">
        <v>3050</v>
      </c>
      <c r="B10" s="107" t="s">
        <v>174</v>
      </c>
      <c r="C10" s="271"/>
      <c r="D10" s="85"/>
      <c r="E10" s="128"/>
      <c r="F10" s="181">
        <f>'2. Income &amp; Expenditure Budget'!F16</f>
        <v>126618</v>
      </c>
      <c r="G10" s="222"/>
      <c r="H10" s="222"/>
      <c r="I10" s="222"/>
      <c r="J10" s="222"/>
      <c r="K10" s="222"/>
      <c r="L10" s="222"/>
      <c r="M10" s="222"/>
      <c r="N10" s="222"/>
      <c r="O10" s="222"/>
      <c r="P10" s="222"/>
      <c r="Q10" s="222"/>
      <c r="R10" s="222"/>
    </row>
    <row r="11" spans="1:19" x14ac:dyDescent="0.25">
      <c r="A11" s="114">
        <v>3100</v>
      </c>
      <c r="B11" s="108" t="s">
        <v>3</v>
      </c>
      <c r="C11" s="270" t="s">
        <v>343</v>
      </c>
      <c r="D11" s="126"/>
      <c r="E11" s="129"/>
      <c r="F11" s="181">
        <f>'2. Income &amp; Expenditure Budget'!F17</f>
        <v>23275</v>
      </c>
      <c r="G11" s="222"/>
      <c r="H11" s="222"/>
      <c r="I11" s="222"/>
      <c r="J11" s="222"/>
      <c r="K11" s="222"/>
      <c r="L11" s="222"/>
      <c r="M11" s="222"/>
      <c r="N11" s="222"/>
      <c r="O11" s="222"/>
      <c r="P11" s="222"/>
      <c r="Q11" s="222"/>
      <c r="R11" s="222"/>
    </row>
    <row r="12" spans="1:19" x14ac:dyDescent="0.25">
      <c r="A12" s="114">
        <v>3130</v>
      </c>
      <c r="B12" s="108" t="s">
        <v>4</v>
      </c>
      <c r="C12" s="271"/>
      <c r="D12" s="85"/>
      <c r="E12" s="128"/>
      <c r="F12" s="181">
        <f>'2. Income &amp; Expenditure Budget'!F18</f>
        <v>19075</v>
      </c>
      <c r="G12" s="222"/>
      <c r="H12" s="222"/>
      <c r="I12" s="222"/>
      <c r="J12" s="222"/>
      <c r="K12" s="222"/>
      <c r="L12" s="222"/>
      <c r="M12" s="222"/>
      <c r="N12" s="222"/>
      <c r="O12" s="222"/>
      <c r="P12" s="222"/>
      <c r="Q12" s="222"/>
      <c r="R12" s="222"/>
    </row>
    <row r="13" spans="1:19" x14ac:dyDescent="0.25">
      <c r="A13" s="114">
        <v>3140</v>
      </c>
      <c r="B13" s="112" t="s">
        <v>317</v>
      </c>
      <c r="C13" s="271"/>
      <c r="D13" s="85"/>
      <c r="E13" s="128"/>
      <c r="F13" s="181">
        <f>'2. Income &amp; Expenditure Budget'!F19</f>
        <v>0</v>
      </c>
      <c r="G13" s="222"/>
      <c r="H13" s="222"/>
      <c r="I13" s="222"/>
      <c r="J13" s="222"/>
      <c r="K13" s="222"/>
      <c r="L13" s="222"/>
      <c r="M13" s="222"/>
      <c r="N13" s="222"/>
      <c r="O13" s="222"/>
      <c r="P13" s="222"/>
      <c r="Q13" s="222"/>
      <c r="R13" s="222"/>
    </row>
    <row r="14" spans="1:19" x14ac:dyDescent="0.25">
      <c r="A14" s="114">
        <v>3150</v>
      </c>
      <c r="B14" s="106" t="s">
        <v>262</v>
      </c>
      <c r="C14" s="85"/>
      <c r="D14" s="85"/>
      <c r="E14" s="128"/>
      <c r="F14" s="181">
        <f>'2. Income &amp; Expenditure Budget'!F20</f>
        <v>21996</v>
      </c>
      <c r="G14" s="222"/>
      <c r="H14" s="222"/>
      <c r="I14" s="222"/>
      <c r="J14" s="222"/>
      <c r="K14" s="222"/>
      <c r="L14" s="222"/>
      <c r="M14" s="222"/>
      <c r="N14" s="222"/>
      <c r="O14" s="222"/>
      <c r="P14" s="222"/>
      <c r="Q14" s="222"/>
      <c r="R14" s="222"/>
    </row>
    <row r="15" spans="1:19" x14ac:dyDescent="0.25">
      <c r="A15" s="114">
        <v>3160</v>
      </c>
      <c r="B15" s="106" t="s">
        <v>318</v>
      </c>
      <c r="C15" s="85"/>
      <c r="D15" s="85"/>
      <c r="E15" s="128"/>
      <c r="F15" s="181">
        <f>'2. Income &amp; Expenditure Budget'!F21</f>
        <v>0</v>
      </c>
      <c r="G15" s="222"/>
      <c r="H15" s="222"/>
      <c r="I15" s="222"/>
      <c r="J15" s="222"/>
      <c r="K15" s="222"/>
      <c r="L15" s="222"/>
      <c r="M15" s="222"/>
      <c r="N15" s="222"/>
      <c r="O15" s="222"/>
      <c r="P15" s="222"/>
      <c r="Q15" s="222"/>
      <c r="R15" s="222"/>
    </row>
    <row r="16" spans="1:19" x14ac:dyDescent="0.25">
      <c r="A16" s="114">
        <v>3170</v>
      </c>
      <c r="B16" s="106" t="s">
        <v>74</v>
      </c>
      <c r="C16" s="85"/>
      <c r="D16" s="85"/>
      <c r="E16" s="128"/>
      <c r="F16" s="182">
        <f>'2. Income &amp; Expenditure Budget'!F22</f>
        <v>0</v>
      </c>
      <c r="G16" s="222"/>
      <c r="H16" s="222"/>
      <c r="I16" s="222"/>
      <c r="J16" s="222"/>
      <c r="K16" s="222"/>
      <c r="L16" s="222"/>
      <c r="M16" s="222"/>
      <c r="N16" s="222"/>
      <c r="O16" s="222"/>
      <c r="P16" s="222"/>
      <c r="Q16" s="222"/>
      <c r="R16" s="222"/>
    </row>
    <row r="17" spans="1:18" x14ac:dyDescent="0.25">
      <c r="A17" s="114">
        <v>3190</v>
      </c>
      <c r="B17" s="106" t="s">
        <v>150</v>
      </c>
      <c r="C17" s="85"/>
      <c r="D17" s="85"/>
      <c r="E17" s="128"/>
      <c r="F17" s="182">
        <f>'2. Income &amp; Expenditure Budget'!F23</f>
        <v>0</v>
      </c>
      <c r="G17" s="222"/>
      <c r="H17" s="222"/>
      <c r="I17" s="222"/>
      <c r="J17" s="222"/>
      <c r="K17" s="222"/>
      <c r="L17" s="222"/>
      <c r="M17" s="222"/>
      <c r="N17" s="222"/>
      <c r="O17" s="222"/>
      <c r="P17" s="222"/>
      <c r="Q17" s="222"/>
      <c r="R17" s="222"/>
    </row>
    <row r="18" spans="1:18" x14ac:dyDescent="0.25">
      <c r="A18" s="114">
        <v>3200</v>
      </c>
      <c r="B18" s="106" t="s">
        <v>175</v>
      </c>
      <c r="C18" s="85"/>
      <c r="D18" s="85"/>
      <c r="E18" s="128"/>
      <c r="F18" s="182">
        <f>'2. Income &amp; Expenditure Budget'!F24</f>
        <v>1520</v>
      </c>
      <c r="G18" s="222"/>
      <c r="H18" s="222"/>
      <c r="I18" s="222"/>
      <c r="J18" s="222"/>
      <c r="K18" s="222"/>
      <c r="L18" s="222"/>
      <c r="M18" s="222"/>
      <c r="N18" s="222"/>
      <c r="O18" s="222"/>
      <c r="P18" s="222"/>
      <c r="Q18" s="222"/>
      <c r="R18" s="222"/>
    </row>
    <row r="19" spans="1:18" x14ac:dyDescent="0.25">
      <c r="A19" s="114">
        <v>3210</v>
      </c>
      <c r="B19" s="106" t="s">
        <v>176</v>
      </c>
      <c r="C19" s="85"/>
      <c r="D19" s="85"/>
      <c r="E19" s="128"/>
      <c r="F19" s="182">
        <f>'2. Income &amp; Expenditure Budget'!F25</f>
        <v>3473</v>
      </c>
      <c r="G19" s="222"/>
      <c r="H19" s="222"/>
      <c r="I19" s="222"/>
      <c r="J19" s="222"/>
      <c r="K19" s="222"/>
      <c r="L19" s="222"/>
      <c r="M19" s="222"/>
      <c r="N19" s="222"/>
      <c r="O19" s="222"/>
      <c r="P19" s="222"/>
      <c r="Q19" s="222"/>
      <c r="R19" s="222"/>
    </row>
    <row r="20" spans="1:18" x14ac:dyDescent="0.25">
      <c r="A20" s="114">
        <v>3220</v>
      </c>
      <c r="B20" s="106" t="s">
        <v>5</v>
      </c>
      <c r="C20" s="85"/>
      <c r="D20" s="85"/>
      <c r="E20" s="128"/>
      <c r="F20" s="181">
        <f>'2. Income &amp; Expenditure Budget'!F26</f>
        <v>0</v>
      </c>
      <c r="G20" s="222"/>
      <c r="H20" s="222"/>
      <c r="I20" s="222"/>
      <c r="J20" s="222"/>
      <c r="K20" s="222"/>
      <c r="L20" s="222"/>
      <c r="M20" s="222"/>
      <c r="N20" s="222"/>
      <c r="O20" s="222"/>
      <c r="P20" s="222"/>
      <c r="Q20" s="222"/>
      <c r="R20" s="222"/>
    </row>
    <row r="21" spans="1:18" x14ac:dyDescent="0.25">
      <c r="A21" s="114">
        <v>3230</v>
      </c>
      <c r="B21" s="106" t="s">
        <v>220</v>
      </c>
      <c r="C21" s="85"/>
      <c r="D21" s="85"/>
      <c r="E21" s="128"/>
      <c r="F21" s="240">
        <f>'2. Income &amp; Expenditure Budget'!F27</f>
        <v>0</v>
      </c>
      <c r="G21" s="222"/>
      <c r="H21" s="222"/>
      <c r="I21" s="222"/>
      <c r="J21" s="222"/>
      <c r="K21" s="222"/>
      <c r="L21" s="222"/>
      <c r="M21" s="222"/>
      <c r="N21" s="222"/>
      <c r="O21" s="222"/>
      <c r="P21" s="222"/>
      <c r="Q21" s="222"/>
      <c r="R21" s="222"/>
    </row>
    <row r="22" spans="1:18" x14ac:dyDescent="0.25">
      <c r="A22" s="114">
        <v>3240</v>
      </c>
      <c r="B22" s="106" t="s">
        <v>261</v>
      </c>
      <c r="C22" s="85"/>
      <c r="D22" s="85"/>
      <c r="E22" s="128"/>
      <c r="F22" s="181">
        <f>'2. Income &amp; Expenditure Budget'!F28</f>
        <v>20874</v>
      </c>
      <c r="G22" s="222"/>
      <c r="H22" s="222"/>
      <c r="I22" s="222"/>
      <c r="J22" s="222"/>
      <c r="K22" s="222"/>
      <c r="L22" s="222"/>
      <c r="M22" s="222"/>
      <c r="N22" s="222"/>
      <c r="O22" s="222"/>
      <c r="P22" s="222"/>
      <c r="Q22" s="222"/>
      <c r="R22" s="222"/>
    </row>
    <row r="23" spans="1:18" x14ac:dyDescent="0.25">
      <c r="A23" s="114">
        <v>3245</v>
      </c>
      <c r="B23" s="106" t="s">
        <v>151</v>
      </c>
      <c r="C23" s="85"/>
      <c r="D23" s="85"/>
      <c r="E23" s="128"/>
      <c r="F23" s="181">
        <f>'2. Income &amp; Expenditure Budget'!F29</f>
        <v>26</v>
      </c>
      <c r="G23" s="222"/>
      <c r="H23" s="222"/>
      <c r="I23" s="222"/>
      <c r="J23" s="222"/>
      <c r="K23" s="222"/>
      <c r="L23" s="222"/>
      <c r="M23" s="222"/>
      <c r="N23" s="222"/>
      <c r="O23" s="222"/>
      <c r="P23" s="222"/>
      <c r="Q23" s="222"/>
      <c r="R23" s="222"/>
    </row>
    <row r="24" spans="1:18" x14ac:dyDescent="0.25">
      <c r="A24" s="115">
        <v>3255</v>
      </c>
      <c r="B24" s="106" t="s">
        <v>260</v>
      </c>
      <c r="C24" s="85"/>
      <c r="D24" s="85"/>
      <c r="E24" s="128"/>
      <c r="F24" s="238">
        <f>'2. Income &amp; Expenditure Budget'!F30</f>
        <v>0</v>
      </c>
      <c r="G24" s="222"/>
      <c r="H24" s="222"/>
      <c r="I24" s="222"/>
      <c r="J24" s="222"/>
      <c r="K24" s="222"/>
      <c r="L24" s="222"/>
      <c r="M24" s="222"/>
      <c r="N24" s="222"/>
      <c r="O24" s="222"/>
      <c r="P24" s="222"/>
      <c r="Q24" s="222"/>
      <c r="R24" s="222"/>
    </row>
    <row r="25" spans="1:18" x14ac:dyDescent="0.25">
      <c r="A25" s="120">
        <v>3260</v>
      </c>
      <c r="B25" s="106" t="s">
        <v>259</v>
      </c>
      <c r="C25" s="85"/>
      <c r="D25" s="85"/>
      <c r="E25" s="128"/>
      <c r="F25" s="238">
        <f>'2. Income &amp; Expenditure Budget'!F31</f>
        <v>0</v>
      </c>
      <c r="G25" s="222"/>
      <c r="H25" s="222"/>
      <c r="I25" s="222"/>
      <c r="J25" s="222"/>
      <c r="K25" s="222"/>
      <c r="L25" s="222"/>
      <c r="M25" s="222"/>
      <c r="N25" s="222"/>
      <c r="O25" s="222"/>
      <c r="P25" s="222"/>
      <c r="Q25" s="222"/>
      <c r="R25" s="222"/>
    </row>
    <row r="26" spans="1:18" x14ac:dyDescent="0.25">
      <c r="A26" s="115">
        <v>3275</v>
      </c>
      <c r="B26" s="106" t="s">
        <v>258</v>
      </c>
      <c r="C26" s="87"/>
      <c r="D26" s="85"/>
      <c r="E26" s="128"/>
      <c r="F26" s="239">
        <f>'2. Income &amp; Expenditure Budget'!F32</f>
        <v>0</v>
      </c>
      <c r="G26" s="222"/>
      <c r="H26" s="222"/>
      <c r="I26" s="222"/>
      <c r="J26" s="222"/>
      <c r="K26" s="222"/>
      <c r="L26" s="222"/>
      <c r="M26" s="222"/>
      <c r="N26" s="222"/>
      <c r="O26" s="222"/>
      <c r="P26" s="222"/>
      <c r="Q26" s="222"/>
      <c r="R26" s="222"/>
    </row>
    <row r="27" spans="1:18" x14ac:dyDescent="0.25">
      <c r="A27" s="120">
        <v>3276</v>
      </c>
      <c r="B27" s="106" t="s">
        <v>257</v>
      </c>
      <c r="C27" s="87"/>
      <c r="D27" s="89"/>
      <c r="E27" s="130"/>
      <c r="F27" s="239">
        <f>'2. Income &amp; Expenditure Budget'!F33</f>
        <v>0</v>
      </c>
      <c r="G27" s="222"/>
      <c r="H27" s="222"/>
      <c r="I27" s="222"/>
      <c r="J27" s="222"/>
      <c r="K27" s="222"/>
      <c r="L27" s="222"/>
      <c r="M27" s="222"/>
      <c r="N27" s="222"/>
      <c r="O27" s="222"/>
      <c r="P27" s="222"/>
      <c r="Q27" s="222"/>
      <c r="R27" s="222"/>
    </row>
    <row r="28" spans="1:18" x14ac:dyDescent="0.25">
      <c r="A28" s="120">
        <v>3277</v>
      </c>
      <c r="B28" s="106" t="s">
        <v>368</v>
      </c>
      <c r="C28" s="87"/>
      <c r="D28" s="89"/>
      <c r="E28" s="130"/>
      <c r="F28" s="181">
        <f>'2. Income &amp; Expenditure Budget'!F34</f>
        <v>0</v>
      </c>
      <c r="G28" s="222"/>
      <c r="H28" s="222"/>
      <c r="I28" s="222"/>
      <c r="J28" s="222"/>
      <c r="K28" s="222"/>
      <c r="L28" s="222"/>
      <c r="M28" s="222"/>
      <c r="N28" s="222"/>
      <c r="O28" s="222"/>
      <c r="P28" s="222"/>
      <c r="Q28" s="222"/>
      <c r="R28" s="222"/>
    </row>
    <row r="29" spans="1:18" x14ac:dyDescent="0.25">
      <c r="A29" s="120">
        <v>3280</v>
      </c>
      <c r="B29" s="106" t="s">
        <v>256</v>
      </c>
      <c r="C29" s="87"/>
      <c r="D29" s="89"/>
      <c r="E29" s="130"/>
      <c r="F29" s="181">
        <f>'2. Income &amp; Expenditure Budget'!F35</f>
        <v>0</v>
      </c>
      <c r="G29" s="222"/>
      <c r="H29" s="222"/>
      <c r="I29" s="222"/>
      <c r="J29" s="222"/>
      <c r="K29" s="222"/>
      <c r="L29" s="222"/>
      <c r="M29" s="222"/>
      <c r="N29" s="222"/>
      <c r="O29" s="222"/>
      <c r="P29" s="222"/>
      <c r="Q29" s="222"/>
      <c r="R29" s="222"/>
    </row>
    <row r="30" spans="1:18" x14ac:dyDescent="0.25">
      <c r="A30" s="120">
        <v>3281</v>
      </c>
      <c r="B30" s="106" t="s">
        <v>255</v>
      </c>
      <c r="C30" s="87"/>
      <c r="D30" s="89"/>
      <c r="E30" s="130"/>
      <c r="F30" s="181">
        <f>'2. Income &amp; Expenditure Budget'!F36</f>
        <v>16000</v>
      </c>
      <c r="G30" s="222"/>
      <c r="H30" s="222"/>
      <c r="I30" s="222"/>
      <c r="J30" s="222"/>
      <c r="K30" s="222"/>
      <c r="L30" s="222"/>
      <c r="M30" s="222"/>
      <c r="N30" s="222"/>
      <c r="O30" s="222"/>
      <c r="P30" s="222"/>
      <c r="Q30" s="222"/>
      <c r="R30" s="222"/>
    </row>
    <row r="31" spans="1:18" x14ac:dyDescent="0.25">
      <c r="A31" s="120">
        <v>3282</v>
      </c>
      <c r="B31" s="106" t="s">
        <v>254</v>
      </c>
      <c r="C31" s="87"/>
      <c r="D31" s="89"/>
      <c r="E31" s="130"/>
      <c r="F31" s="181">
        <f>'2. Income &amp; Expenditure Budget'!F37</f>
        <v>21000</v>
      </c>
      <c r="G31" s="222"/>
      <c r="H31" s="222"/>
      <c r="I31" s="222"/>
      <c r="J31" s="222"/>
      <c r="K31" s="222"/>
      <c r="L31" s="222"/>
      <c r="M31" s="222"/>
      <c r="N31" s="222"/>
      <c r="O31" s="222"/>
      <c r="P31" s="222"/>
      <c r="Q31" s="222"/>
      <c r="R31" s="222"/>
    </row>
    <row r="32" spans="1:18" x14ac:dyDescent="0.25">
      <c r="A32" s="120">
        <v>3283</v>
      </c>
      <c r="B32" s="106" t="s">
        <v>253</v>
      </c>
      <c r="C32" s="87"/>
      <c r="D32" s="89"/>
      <c r="E32" s="130"/>
      <c r="F32" s="181">
        <f>'2. Income &amp; Expenditure Budget'!F38</f>
        <v>6600</v>
      </c>
      <c r="G32" s="222"/>
      <c r="H32" s="222"/>
      <c r="I32" s="222"/>
      <c r="J32" s="222"/>
      <c r="K32" s="222"/>
      <c r="L32" s="222"/>
      <c r="M32" s="222"/>
      <c r="N32" s="222"/>
      <c r="O32" s="222"/>
      <c r="P32" s="222"/>
      <c r="Q32" s="222"/>
      <c r="R32" s="222"/>
    </row>
    <row r="33" spans="1:18" x14ac:dyDescent="0.25">
      <c r="A33" s="120">
        <v>3284</v>
      </c>
      <c r="B33" s="106" t="s">
        <v>252</v>
      </c>
      <c r="C33" s="87"/>
      <c r="D33" s="89"/>
      <c r="E33" s="130"/>
      <c r="F33" s="239">
        <f>'2. Income &amp; Expenditure Budget'!F39</f>
        <v>0</v>
      </c>
      <c r="G33" s="222"/>
      <c r="H33" s="222"/>
      <c r="I33" s="222"/>
      <c r="J33" s="222"/>
      <c r="K33" s="222"/>
      <c r="L33" s="222"/>
      <c r="M33" s="222"/>
      <c r="N33" s="222"/>
      <c r="O33" s="222"/>
      <c r="P33" s="222"/>
      <c r="Q33" s="222"/>
      <c r="R33" s="222"/>
    </row>
    <row r="34" spans="1:18" x14ac:dyDescent="0.25">
      <c r="A34" s="120">
        <v>3285</v>
      </c>
      <c r="B34" s="106" t="s">
        <v>251</v>
      </c>
      <c r="C34" s="87"/>
      <c r="D34" s="89"/>
      <c r="E34" s="130"/>
      <c r="F34" s="239">
        <f>'2. Income &amp; Expenditure Budget'!F40</f>
        <v>0</v>
      </c>
      <c r="G34" s="222"/>
      <c r="H34" s="222"/>
      <c r="I34" s="222"/>
      <c r="J34" s="222"/>
      <c r="K34" s="222"/>
      <c r="L34" s="222"/>
      <c r="M34" s="222"/>
      <c r="N34" s="222"/>
      <c r="O34" s="222"/>
      <c r="P34" s="222"/>
      <c r="Q34" s="222"/>
      <c r="R34" s="222"/>
    </row>
    <row r="35" spans="1:18" x14ac:dyDescent="0.25">
      <c r="A35" s="120">
        <v>3286</v>
      </c>
      <c r="B35" s="106" t="s">
        <v>250</v>
      </c>
      <c r="C35" s="87"/>
      <c r="D35" s="89"/>
      <c r="E35" s="130"/>
      <c r="F35" s="239">
        <f>'2. Income &amp; Expenditure Budget'!F41</f>
        <v>0</v>
      </c>
      <c r="G35" s="222"/>
      <c r="H35" s="222"/>
      <c r="I35" s="222"/>
      <c r="J35" s="222"/>
      <c r="K35" s="222"/>
      <c r="L35" s="222"/>
      <c r="M35" s="222"/>
      <c r="N35" s="222"/>
      <c r="O35" s="222"/>
      <c r="P35" s="222"/>
      <c r="Q35" s="222"/>
      <c r="R35" s="222"/>
    </row>
    <row r="36" spans="1:18" x14ac:dyDescent="0.25">
      <c r="A36" s="120">
        <v>3287</v>
      </c>
      <c r="B36" s="106" t="s">
        <v>249</v>
      </c>
      <c r="C36" s="87"/>
      <c r="D36" s="89"/>
      <c r="E36" s="130"/>
      <c r="F36" s="239">
        <f>'2. Income &amp; Expenditure Budget'!F42</f>
        <v>0</v>
      </c>
      <c r="G36" s="222"/>
      <c r="H36" s="222"/>
      <c r="I36" s="222"/>
      <c r="J36" s="222"/>
      <c r="K36" s="222"/>
      <c r="L36" s="222"/>
      <c r="M36" s="222"/>
      <c r="N36" s="222"/>
      <c r="O36" s="222"/>
      <c r="P36" s="222"/>
      <c r="Q36" s="222"/>
      <c r="R36" s="222"/>
    </row>
    <row r="37" spans="1:18" x14ac:dyDescent="0.25">
      <c r="A37" s="116">
        <v>3290</v>
      </c>
      <c r="B37" s="106" t="s">
        <v>349</v>
      </c>
      <c r="C37" s="88"/>
      <c r="D37" s="89"/>
      <c r="E37" s="130"/>
      <c r="F37" s="183">
        <f>'2. Income &amp; Expenditure Budget'!F43</f>
        <v>0</v>
      </c>
      <c r="G37" s="222"/>
      <c r="H37" s="222"/>
      <c r="I37" s="222"/>
      <c r="J37" s="222"/>
      <c r="K37" s="222"/>
      <c r="L37" s="222"/>
      <c r="M37" s="222"/>
      <c r="N37" s="222"/>
      <c r="O37" s="222"/>
      <c r="P37" s="222"/>
      <c r="Q37" s="222"/>
      <c r="R37" s="222"/>
    </row>
    <row r="38" spans="1:18" x14ac:dyDescent="0.25">
      <c r="A38" s="116">
        <v>3293</v>
      </c>
      <c r="B38" s="106" t="s">
        <v>320</v>
      </c>
      <c r="C38" s="88"/>
      <c r="D38" s="89"/>
      <c r="E38" s="130"/>
      <c r="F38" s="183">
        <f>'2. Income &amp; Expenditure Budget'!F44</f>
        <v>0</v>
      </c>
      <c r="G38" s="222"/>
      <c r="H38" s="222"/>
      <c r="I38" s="222"/>
      <c r="J38" s="222"/>
      <c r="K38" s="222"/>
      <c r="L38" s="222"/>
      <c r="M38" s="222"/>
      <c r="N38" s="222"/>
      <c r="O38" s="222"/>
      <c r="P38" s="222"/>
      <c r="Q38" s="222"/>
      <c r="R38" s="222"/>
    </row>
    <row r="39" spans="1:18" ht="15.75" thickBot="1" x14ac:dyDescent="0.3">
      <c r="A39" s="116">
        <v>3294</v>
      </c>
      <c r="B39" s="106" t="s">
        <v>157</v>
      </c>
      <c r="C39" s="88"/>
      <c r="D39" s="89"/>
      <c r="E39" s="130"/>
      <c r="F39" s="239">
        <f>'2. Income &amp; Expenditure Budget'!F45</f>
        <v>0</v>
      </c>
      <c r="G39" s="222"/>
      <c r="H39" s="222"/>
      <c r="I39" s="222"/>
      <c r="J39" s="222"/>
      <c r="K39" s="222"/>
      <c r="L39" s="222"/>
      <c r="M39" s="222"/>
      <c r="N39" s="222"/>
      <c r="O39" s="222"/>
      <c r="P39" s="222"/>
      <c r="Q39" s="222"/>
      <c r="R39" s="222"/>
    </row>
    <row r="40" spans="1:18" ht="15.75" thickBot="1" x14ac:dyDescent="0.3">
      <c r="A40" s="125" t="s">
        <v>90</v>
      </c>
      <c r="B40" s="124"/>
      <c r="C40" s="121"/>
      <c r="D40" s="121"/>
      <c r="E40" s="122"/>
      <c r="F40" s="144">
        <f t="shared" ref="F40:R40" si="0">SUM(F8:F39)</f>
        <v>438681</v>
      </c>
      <c r="G40" s="225">
        <f t="shared" si="0"/>
        <v>0</v>
      </c>
      <c r="H40" s="225">
        <f t="shared" si="0"/>
        <v>0</v>
      </c>
      <c r="I40" s="225">
        <f t="shared" si="0"/>
        <v>0</v>
      </c>
      <c r="J40" s="225">
        <f t="shared" si="0"/>
        <v>0</v>
      </c>
      <c r="K40" s="225">
        <f t="shared" si="0"/>
        <v>0</v>
      </c>
      <c r="L40" s="225">
        <f t="shared" si="0"/>
        <v>0</v>
      </c>
      <c r="M40" s="225">
        <f t="shared" si="0"/>
        <v>0</v>
      </c>
      <c r="N40" s="225">
        <f t="shared" si="0"/>
        <v>0</v>
      </c>
      <c r="O40" s="225">
        <f t="shared" si="0"/>
        <v>0</v>
      </c>
      <c r="P40" s="225">
        <f t="shared" si="0"/>
        <v>0</v>
      </c>
      <c r="Q40" s="225">
        <f t="shared" si="0"/>
        <v>0</v>
      </c>
      <c r="R40" s="225">
        <f t="shared" si="0"/>
        <v>0</v>
      </c>
    </row>
    <row r="41" spans="1:18" x14ac:dyDescent="0.25">
      <c r="A41" s="255">
        <v>3295</v>
      </c>
      <c r="B41" s="106" t="s">
        <v>248</v>
      </c>
      <c r="C41" s="88"/>
      <c r="D41" s="89"/>
      <c r="E41" s="130"/>
      <c r="F41" s="252">
        <f>'2. Income &amp; Expenditure Budget'!F47</f>
        <v>0</v>
      </c>
      <c r="G41" s="222"/>
      <c r="H41" s="222"/>
      <c r="I41" s="222"/>
      <c r="J41" s="222"/>
      <c r="K41" s="222"/>
      <c r="L41" s="222"/>
      <c r="M41" s="222"/>
      <c r="N41" s="222"/>
      <c r="O41" s="222"/>
      <c r="P41" s="222"/>
      <c r="Q41" s="222"/>
      <c r="R41" s="222"/>
    </row>
    <row r="42" spans="1:18" x14ac:dyDescent="0.25">
      <c r="A42" s="255">
        <v>3296</v>
      </c>
      <c r="B42" s="106" t="s">
        <v>152</v>
      </c>
      <c r="C42" s="88"/>
      <c r="D42" s="89"/>
      <c r="E42" s="130"/>
      <c r="F42" s="252">
        <f>'2. Income &amp; Expenditure Budget'!F48</f>
        <v>0</v>
      </c>
      <c r="G42" s="222"/>
      <c r="H42" s="222"/>
      <c r="I42" s="222"/>
      <c r="J42" s="222"/>
      <c r="K42" s="222"/>
      <c r="L42" s="222"/>
      <c r="M42" s="222"/>
      <c r="N42" s="222"/>
      <c r="O42" s="222"/>
      <c r="P42" s="222"/>
      <c r="Q42" s="222"/>
      <c r="R42" s="222"/>
    </row>
    <row r="43" spans="1:18" x14ac:dyDescent="0.25">
      <c r="A43" s="255">
        <v>3297</v>
      </c>
      <c r="B43" s="106" t="s">
        <v>153</v>
      </c>
      <c r="C43" s="88"/>
      <c r="D43" s="89"/>
      <c r="E43" s="130"/>
      <c r="F43" s="252">
        <f>'2. Income &amp; Expenditure Budget'!F49</f>
        <v>0</v>
      </c>
      <c r="G43" s="222"/>
      <c r="H43" s="222"/>
      <c r="I43" s="222"/>
      <c r="J43" s="222"/>
      <c r="K43" s="222"/>
      <c r="L43" s="222"/>
      <c r="M43" s="222"/>
      <c r="N43" s="222"/>
      <c r="O43" s="222"/>
      <c r="P43" s="222"/>
      <c r="Q43" s="222"/>
      <c r="R43" s="222"/>
    </row>
    <row r="44" spans="1:18" x14ac:dyDescent="0.25">
      <c r="A44" s="255">
        <v>3298</v>
      </c>
      <c r="B44" s="106" t="s">
        <v>154</v>
      </c>
      <c r="C44" s="88"/>
      <c r="D44" s="89"/>
      <c r="E44" s="130"/>
      <c r="F44" s="252">
        <f>'2. Income &amp; Expenditure Budget'!F50</f>
        <v>0</v>
      </c>
      <c r="G44" s="222"/>
      <c r="H44" s="222"/>
      <c r="I44" s="222"/>
      <c r="J44" s="222"/>
      <c r="K44" s="222"/>
      <c r="L44" s="222"/>
      <c r="M44" s="222"/>
      <c r="N44" s="222"/>
      <c r="O44" s="222"/>
      <c r="P44" s="222"/>
      <c r="Q44" s="222"/>
      <c r="R44" s="222"/>
    </row>
    <row r="45" spans="1:18" x14ac:dyDescent="0.25">
      <c r="A45" s="255">
        <v>3299</v>
      </c>
      <c r="B45" s="106" t="s">
        <v>155</v>
      </c>
      <c r="C45" s="88"/>
      <c r="D45" s="89"/>
      <c r="E45" s="130"/>
      <c r="F45" s="252">
        <f>'2. Income &amp; Expenditure Budget'!F51</f>
        <v>0</v>
      </c>
      <c r="G45" s="222"/>
      <c r="H45" s="222"/>
      <c r="I45" s="222"/>
      <c r="J45" s="222"/>
      <c r="K45" s="222"/>
      <c r="L45" s="222"/>
      <c r="M45" s="222"/>
      <c r="N45" s="222"/>
      <c r="O45" s="222"/>
      <c r="P45" s="222"/>
      <c r="Q45" s="222"/>
      <c r="R45" s="222"/>
    </row>
    <row r="46" spans="1:18" x14ac:dyDescent="0.25">
      <c r="A46" s="253" t="s">
        <v>156</v>
      </c>
      <c r="B46" s="253"/>
      <c r="C46" s="253"/>
      <c r="D46" s="253"/>
      <c r="E46" s="254"/>
      <c r="F46" s="225">
        <f>SUM(F41:F45)</f>
        <v>0</v>
      </c>
      <c r="G46" s="225">
        <f t="shared" ref="G46:R46" si="1">SUM(G41:G45)</f>
        <v>0</v>
      </c>
      <c r="H46" s="225">
        <f t="shared" si="1"/>
        <v>0</v>
      </c>
      <c r="I46" s="225">
        <f t="shared" si="1"/>
        <v>0</v>
      </c>
      <c r="J46" s="225">
        <f t="shared" si="1"/>
        <v>0</v>
      </c>
      <c r="K46" s="225">
        <f t="shared" si="1"/>
        <v>0</v>
      </c>
      <c r="L46" s="225">
        <f t="shared" si="1"/>
        <v>0</v>
      </c>
      <c r="M46" s="225">
        <f t="shared" si="1"/>
        <v>0</v>
      </c>
      <c r="N46" s="225">
        <f t="shared" si="1"/>
        <v>0</v>
      </c>
      <c r="O46" s="225">
        <f t="shared" si="1"/>
        <v>0</v>
      </c>
      <c r="P46" s="225">
        <f t="shared" si="1"/>
        <v>0</v>
      </c>
      <c r="Q46" s="225">
        <f t="shared" si="1"/>
        <v>0</v>
      </c>
      <c r="R46" s="225">
        <f t="shared" si="1"/>
        <v>0</v>
      </c>
    </row>
    <row r="47" spans="1:18" ht="15.75" thickBot="1" x14ac:dyDescent="0.3">
      <c r="A47" s="117"/>
      <c r="B47" s="80" t="s">
        <v>76</v>
      </c>
      <c r="D47" s="14"/>
      <c r="E47" s="14"/>
      <c r="F47" s="135"/>
      <c r="G47" s="222"/>
      <c r="H47" s="222"/>
      <c r="I47" s="222"/>
      <c r="J47" s="222"/>
      <c r="K47" s="222"/>
      <c r="L47" s="222"/>
      <c r="M47" s="222"/>
      <c r="N47" s="222"/>
      <c r="O47" s="222"/>
      <c r="P47" s="222"/>
      <c r="Q47" s="222"/>
      <c r="R47" s="222"/>
    </row>
    <row r="48" spans="1:18" ht="15.75" thickBot="1" x14ac:dyDescent="0.3">
      <c r="A48" s="125" t="s">
        <v>95</v>
      </c>
      <c r="B48" s="124"/>
      <c r="C48" s="121"/>
      <c r="D48" s="121"/>
      <c r="E48" s="122"/>
      <c r="F48" s="144"/>
      <c r="G48" s="222"/>
      <c r="H48" s="222"/>
      <c r="I48" s="222"/>
      <c r="J48" s="222"/>
      <c r="K48" s="222"/>
      <c r="L48" s="222"/>
      <c r="M48" s="222"/>
      <c r="N48" s="222"/>
      <c r="O48" s="222"/>
      <c r="P48" s="222"/>
      <c r="Q48" s="222"/>
      <c r="R48" s="222"/>
    </row>
    <row r="49" spans="1:18" x14ac:dyDescent="0.25">
      <c r="A49" s="267">
        <v>3300</v>
      </c>
      <c r="B49" s="108" t="s">
        <v>96</v>
      </c>
      <c r="C49" s="87"/>
      <c r="D49" s="85"/>
      <c r="E49" s="128"/>
      <c r="F49" s="134">
        <f>'2. Income &amp; Expenditure Budget'!F55</f>
        <v>0</v>
      </c>
      <c r="G49" s="222"/>
      <c r="H49" s="222"/>
      <c r="I49" s="222"/>
      <c r="J49" s="222"/>
      <c r="K49" s="222"/>
      <c r="L49" s="222"/>
      <c r="M49" s="222"/>
      <c r="N49" s="222"/>
      <c r="O49" s="222"/>
      <c r="P49" s="222"/>
      <c r="Q49" s="222"/>
      <c r="R49" s="222"/>
    </row>
    <row r="50" spans="1:18" x14ac:dyDescent="0.25">
      <c r="A50" s="118">
        <v>3310</v>
      </c>
      <c r="B50" s="112" t="s">
        <v>158</v>
      </c>
      <c r="C50" s="90"/>
      <c r="D50" s="84"/>
      <c r="E50" s="127"/>
      <c r="F50" s="134">
        <f>'2. Income &amp; Expenditure Budget'!F56</f>
        <v>0</v>
      </c>
      <c r="G50" s="222"/>
      <c r="H50" s="222"/>
      <c r="I50" s="222"/>
      <c r="J50" s="222"/>
      <c r="K50" s="222"/>
      <c r="L50" s="222"/>
      <c r="M50" s="222"/>
      <c r="N50" s="222"/>
      <c r="O50" s="222"/>
      <c r="P50" s="222"/>
      <c r="Q50" s="222"/>
      <c r="R50" s="222"/>
    </row>
    <row r="51" spans="1:18" x14ac:dyDescent="0.25">
      <c r="A51" s="114">
        <v>3330</v>
      </c>
      <c r="B51" s="108" t="s">
        <v>6</v>
      </c>
      <c r="C51" s="87"/>
      <c r="D51" s="85"/>
      <c r="E51" s="128"/>
      <c r="F51" s="134">
        <f>'2. Income &amp; Expenditure Budget'!F57</f>
        <v>0</v>
      </c>
      <c r="G51" s="222"/>
      <c r="H51" s="222"/>
      <c r="I51" s="222"/>
      <c r="J51" s="222"/>
      <c r="K51" s="222"/>
      <c r="L51" s="222"/>
      <c r="M51" s="222"/>
      <c r="N51" s="222"/>
      <c r="O51" s="222"/>
      <c r="P51" s="222"/>
      <c r="Q51" s="222"/>
      <c r="R51" s="222"/>
    </row>
    <row r="52" spans="1:18" x14ac:dyDescent="0.25">
      <c r="A52" s="115">
        <v>3335</v>
      </c>
      <c r="B52" s="109" t="s">
        <v>77</v>
      </c>
      <c r="C52" s="87"/>
      <c r="D52" s="85"/>
      <c r="E52" s="128"/>
      <c r="F52" s="134">
        <f>'2. Income &amp; Expenditure Budget'!F58</f>
        <v>0</v>
      </c>
      <c r="G52" s="222"/>
      <c r="H52" s="222"/>
      <c r="I52" s="222"/>
      <c r="J52" s="222"/>
      <c r="K52" s="222"/>
      <c r="L52" s="222"/>
      <c r="M52" s="222"/>
      <c r="N52" s="222"/>
      <c r="O52" s="222"/>
      <c r="P52" s="222"/>
      <c r="Q52" s="222"/>
      <c r="R52" s="222"/>
    </row>
    <row r="53" spans="1:18" x14ac:dyDescent="0.25">
      <c r="A53" s="115">
        <v>3350</v>
      </c>
      <c r="B53" s="110" t="s">
        <v>221</v>
      </c>
      <c r="C53" s="87"/>
      <c r="D53" s="85"/>
      <c r="E53" s="128"/>
      <c r="F53" s="134">
        <f>'2. Income &amp; Expenditure Budget'!F59</f>
        <v>0</v>
      </c>
      <c r="G53" s="222"/>
      <c r="H53" s="222"/>
      <c r="I53" s="222"/>
      <c r="J53" s="222"/>
      <c r="K53" s="222"/>
      <c r="L53" s="222"/>
      <c r="M53" s="222"/>
      <c r="N53" s="222"/>
      <c r="O53" s="222"/>
      <c r="P53" s="222"/>
      <c r="Q53" s="222"/>
      <c r="R53" s="222"/>
    </row>
    <row r="54" spans="1:18" x14ac:dyDescent="0.25">
      <c r="A54" s="115">
        <v>3370</v>
      </c>
      <c r="B54" s="110" t="s">
        <v>177</v>
      </c>
      <c r="C54" s="87"/>
      <c r="D54" s="85"/>
      <c r="E54" s="128"/>
      <c r="F54" s="134">
        <f>'2. Income &amp; Expenditure Budget'!F60</f>
        <v>0</v>
      </c>
      <c r="G54" s="222"/>
      <c r="H54" s="222"/>
      <c r="I54" s="222"/>
      <c r="J54" s="222"/>
      <c r="K54" s="222"/>
      <c r="L54" s="222"/>
      <c r="M54" s="222"/>
      <c r="N54" s="222"/>
      <c r="O54" s="222"/>
      <c r="P54" s="222"/>
      <c r="Q54" s="222"/>
      <c r="R54" s="222"/>
    </row>
    <row r="55" spans="1:18" x14ac:dyDescent="0.25">
      <c r="A55" s="115">
        <v>3375</v>
      </c>
      <c r="B55" s="109" t="s">
        <v>78</v>
      </c>
      <c r="C55" s="87"/>
      <c r="D55" s="85"/>
      <c r="E55" s="128"/>
      <c r="F55" s="134">
        <f>'2. Income &amp; Expenditure Budget'!F61</f>
        <v>0</v>
      </c>
      <c r="G55" s="222"/>
      <c r="H55" s="222"/>
      <c r="I55" s="222"/>
      <c r="J55" s="222"/>
      <c r="K55" s="222"/>
      <c r="L55" s="222"/>
      <c r="M55" s="222"/>
      <c r="N55" s="222"/>
      <c r="O55" s="222"/>
      <c r="P55" s="222"/>
      <c r="Q55" s="222"/>
      <c r="R55" s="222"/>
    </row>
    <row r="56" spans="1:18" x14ac:dyDescent="0.25">
      <c r="A56" s="115">
        <v>3390</v>
      </c>
      <c r="B56" s="110" t="s">
        <v>79</v>
      </c>
      <c r="C56" s="87"/>
      <c r="D56" s="85"/>
      <c r="E56" s="128"/>
      <c r="F56" s="134">
        <f>'2. Income &amp; Expenditure Budget'!F62</f>
        <v>0</v>
      </c>
      <c r="G56" s="222"/>
      <c r="H56" s="222"/>
      <c r="I56" s="222"/>
      <c r="J56" s="222"/>
      <c r="K56" s="222"/>
      <c r="L56" s="222"/>
      <c r="M56" s="222"/>
      <c r="N56" s="222"/>
      <c r="O56" s="222"/>
      <c r="P56" s="222"/>
      <c r="Q56" s="222"/>
      <c r="R56" s="222"/>
    </row>
    <row r="57" spans="1:18" x14ac:dyDescent="0.25">
      <c r="A57" s="115">
        <v>3395</v>
      </c>
      <c r="B57" s="110" t="s">
        <v>321</v>
      </c>
      <c r="C57" s="87"/>
      <c r="D57" s="85"/>
      <c r="E57" s="128"/>
      <c r="F57" s="134">
        <f>'2. Income &amp; Expenditure Budget'!F63</f>
        <v>0</v>
      </c>
      <c r="G57" s="222"/>
      <c r="H57" s="222"/>
      <c r="I57" s="222"/>
      <c r="J57" s="222"/>
      <c r="K57" s="222"/>
      <c r="L57" s="222"/>
      <c r="M57" s="222"/>
      <c r="N57" s="222"/>
      <c r="O57" s="222"/>
      <c r="P57" s="222"/>
      <c r="Q57" s="222"/>
      <c r="R57" s="222"/>
    </row>
    <row r="58" spans="1:18" x14ac:dyDescent="0.25">
      <c r="A58" s="114">
        <v>3410</v>
      </c>
      <c r="B58" s="108" t="s">
        <v>113</v>
      </c>
      <c r="C58" s="87"/>
      <c r="D58" s="85"/>
      <c r="E58" s="128"/>
      <c r="F58" s="134">
        <f>'2. Income &amp; Expenditure Budget'!F64</f>
        <v>0</v>
      </c>
      <c r="G58" s="222"/>
      <c r="H58" s="222"/>
      <c r="I58" s="222"/>
      <c r="J58" s="222"/>
      <c r="K58" s="222"/>
      <c r="L58" s="222"/>
      <c r="M58" s="222"/>
      <c r="N58" s="222"/>
      <c r="O58" s="222"/>
      <c r="P58" s="222"/>
      <c r="Q58" s="222"/>
      <c r="R58" s="222"/>
    </row>
    <row r="59" spans="1:18" x14ac:dyDescent="0.25">
      <c r="A59" s="114">
        <v>3420</v>
      </c>
      <c r="B59" s="108" t="s">
        <v>7</v>
      </c>
      <c r="C59" s="87"/>
      <c r="D59" s="85"/>
      <c r="E59" s="128"/>
      <c r="F59" s="134">
        <f>'2. Income &amp; Expenditure Budget'!F65</f>
        <v>0</v>
      </c>
      <c r="G59" s="222"/>
      <c r="H59" s="222"/>
      <c r="I59" s="222"/>
      <c r="J59" s="222"/>
      <c r="K59" s="222"/>
      <c r="L59" s="222"/>
      <c r="M59" s="222"/>
      <c r="N59" s="222"/>
      <c r="O59" s="222"/>
      <c r="P59" s="222"/>
      <c r="Q59" s="222"/>
      <c r="R59" s="222"/>
    </row>
    <row r="60" spans="1:18" x14ac:dyDescent="0.25">
      <c r="A60" s="114">
        <v>3430</v>
      </c>
      <c r="B60" s="108" t="s">
        <v>8</v>
      </c>
      <c r="C60" s="87"/>
      <c r="D60" s="85"/>
      <c r="E60" s="128"/>
      <c r="F60" s="134">
        <f>'2. Income &amp; Expenditure Budget'!F66</f>
        <v>0</v>
      </c>
      <c r="G60" s="222"/>
      <c r="H60" s="222"/>
      <c r="I60" s="222"/>
      <c r="J60" s="222"/>
      <c r="K60" s="222"/>
      <c r="L60" s="222"/>
      <c r="M60" s="222"/>
      <c r="N60" s="222"/>
      <c r="O60" s="222"/>
      <c r="P60" s="222"/>
      <c r="Q60" s="222"/>
      <c r="R60" s="222"/>
    </row>
    <row r="61" spans="1:18" x14ac:dyDescent="0.25">
      <c r="A61" s="114">
        <v>3440</v>
      </c>
      <c r="B61" s="108" t="s">
        <v>60</v>
      </c>
      <c r="C61" s="87"/>
      <c r="D61" s="85"/>
      <c r="E61" s="128"/>
      <c r="F61" s="134">
        <f>'2. Income &amp; Expenditure Budget'!F67</f>
        <v>0</v>
      </c>
      <c r="G61" s="222"/>
      <c r="H61" s="222"/>
      <c r="I61" s="222"/>
      <c r="J61" s="222"/>
      <c r="K61" s="222"/>
      <c r="L61" s="222"/>
      <c r="M61" s="222"/>
      <c r="N61" s="222"/>
      <c r="O61" s="222"/>
      <c r="P61" s="222"/>
      <c r="Q61" s="222"/>
      <c r="R61" s="222"/>
    </row>
    <row r="62" spans="1:18" x14ac:dyDescent="0.25">
      <c r="A62" s="114">
        <v>3450</v>
      </c>
      <c r="B62" s="108" t="s">
        <v>178</v>
      </c>
      <c r="C62" s="87"/>
      <c r="D62" s="85"/>
      <c r="E62" s="128"/>
      <c r="F62" s="134">
        <f>'2. Income &amp; Expenditure Budget'!F68</f>
        <v>0</v>
      </c>
      <c r="G62" s="222"/>
      <c r="H62" s="222"/>
      <c r="I62" s="222"/>
      <c r="J62" s="222"/>
      <c r="K62" s="222"/>
      <c r="L62" s="222"/>
      <c r="M62" s="222"/>
      <c r="N62" s="222"/>
      <c r="O62" s="222"/>
      <c r="P62" s="222"/>
      <c r="Q62" s="222"/>
      <c r="R62" s="222"/>
    </row>
    <row r="63" spans="1:18" x14ac:dyDescent="0.25">
      <c r="A63" s="114">
        <v>3460</v>
      </c>
      <c r="B63" s="108" t="s">
        <v>323</v>
      </c>
      <c r="C63" s="87"/>
      <c r="D63" s="85"/>
      <c r="E63" s="128"/>
      <c r="F63" s="134">
        <f>'2. Income &amp; Expenditure Budget'!F69</f>
        <v>0</v>
      </c>
      <c r="G63" s="222"/>
      <c r="H63" s="222"/>
      <c r="I63" s="222"/>
      <c r="J63" s="222"/>
      <c r="K63" s="222"/>
      <c r="L63" s="222"/>
      <c r="M63" s="222"/>
      <c r="N63" s="222"/>
      <c r="O63" s="222"/>
      <c r="P63" s="222"/>
      <c r="Q63" s="222"/>
      <c r="R63" s="222"/>
    </row>
    <row r="64" spans="1:18" x14ac:dyDescent="0.25">
      <c r="A64" s="114">
        <v>3490</v>
      </c>
      <c r="B64" s="108" t="s">
        <v>159</v>
      </c>
      <c r="C64" s="87"/>
      <c r="D64" s="85"/>
      <c r="E64" s="128"/>
      <c r="F64" s="134">
        <f>'2. Income &amp; Expenditure Budget'!F70</f>
        <v>0</v>
      </c>
      <c r="G64" s="222"/>
      <c r="H64" s="222"/>
      <c r="I64" s="222"/>
      <c r="J64" s="222"/>
      <c r="K64" s="222"/>
      <c r="L64" s="222"/>
      <c r="M64" s="222"/>
      <c r="N64" s="222"/>
      <c r="O64" s="222"/>
      <c r="P64" s="222"/>
      <c r="Q64" s="222"/>
      <c r="R64" s="222"/>
    </row>
    <row r="65" spans="1:18" x14ac:dyDescent="0.25">
      <c r="A65" s="115">
        <v>3495</v>
      </c>
      <c r="B65" s="109" t="s">
        <v>80</v>
      </c>
      <c r="C65" s="87"/>
      <c r="D65" s="87"/>
      <c r="E65" s="131"/>
      <c r="F65" s="134">
        <f>'2. Income &amp; Expenditure Budget'!F71</f>
        <v>0</v>
      </c>
      <c r="G65" s="222"/>
      <c r="H65" s="222"/>
      <c r="I65" s="222"/>
      <c r="J65" s="222"/>
      <c r="K65" s="222"/>
      <c r="L65" s="222"/>
      <c r="M65" s="222"/>
      <c r="N65" s="222"/>
      <c r="O65" s="222"/>
      <c r="P65" s="222"/>
      <c r="Q65" s="222"/>
      <c r="R65" s="222"/>
    </row>
    <row r="66" spans="1:18" x14ac:dyDescent="0.25">
      <c r="A66" s="115">
        <v>3500</v>
      </c>
      <c r="B66" s="110" t="s">
        <v>179</v>
      </c>
      <c r="C66" s="87"/>
      <c r="D66" s="87"/>
      <c r="E66" s="131"/>
      <c r="F66" s="134">
        <f>'2. Income &amp; Expenditure Budget'!F72</f>
        <v>0</v>
      </c>
      <c r="G66" s="222"/>
      <c r="H66" s="222"/>
      <c r="I66" s="222"/>
      <c r="J66" s="222"/>
      <c r="K66" s="222"/>
      <c r="L66" s="222"/>
      <c r="M66" s="222"/>
      <c r="N66" s="222"/>
      <c r="O66" s="222"/>
      <c r="P66" s="222"/>
      <c r="Q66" s="222"/>
      <c r="R66" s="222"/>
    </row>
    <row r="67" spans="1:18" x14ac:dyDescent="0.25">
      <c r="A67" s="115">
        <v>3510</v>
      </c>
      <c r="B67" s="110" t="s">
        <v>9</v>
      </c>
      <c r="C67" s="87"/>
      <c r="D67" s="85"/>
      <c r="E67" s="128"/>
      <c r="F67" s="134">
        <f>'2. Income &amp; Expenditure Budget'!F73</f>
        <v>0</v>
      </c>
      <c r="G67" s="222"/>
      <c r="H67" s="222"/>
      <c r="I67" s="222"/>
      <c r="J67" s="222"/>
      <c r="K67" s="222"/>
      <c r="L67" s="222"/>
      <c r="M67" s="222"/>
      <c r="N67" s="222"/>
      <c r="O67" s="222"/>
      <c r="P67" s="222"/>
      <c r="Q67" s="222"/>
      <c r="R67" s="222"/>
    </row>
    <row r="68" spans="1:18" x14ac:dyDescent="0.25">
      <c r="A68" s="115">
        <v>3520</v>
      </c>
      <c r="B68" s="110" t="s">
        <v>180</v>
      </c>
      <c r="C68" s="87"/>
      <c r="D68" s="85"/>
      <c r="E68" s="128"/>
      <c r="F68" s="134">
        <f>'2. Income &amp; Expenditure Budget'!F74</f>
        <v>0</v>
      </c>
      <c r="G68" s="222"/>
      <c r="H68" s="222"/>
      <c r="I68" s="222"/>
      <c r="J68" s="222"/>
      <c r="K68" s="222"/>
      <c r="L68" s="222"/>
      <c r="M68" s="222"/>
      <c r="N68" s="222"/>
      <c r="O68" s="222"/>
      <c r="P68" s="222"/>
      <c r="Q68" s="222"/>
      <c r="R68" s="222"/>
    </row>
    <row r="69" spans="1:18" x14ac:dyDescent="0.25">
      <c r="A69" s="115">
        <v>3530</v>
      </c>
      <c r="B69" s="110" t="s">
        <v>181</v>
      </c>
      <c r="C69" s="87"/>
      <c r="D69" s="85"/>
      <c r="E69" s="128"/>
      <c r="F69" s="134">
        <f>'2. Income &amp; Expenditure Budget'!F75</f>
        <v>0</v>
      </c>
      <c r="G69" s="222"/>
      <c r="H69" s="222"/>
      <c r="I69" s="222"/>
      <c r="J69" s="222"/>
      <c r="K69" s="222"/>
      <c r="L69" s="222"/>
      <c r="M69" s="222"/>
      <c r="N69" s="222"/>
      <c r="O69" s="222"/>
      <c r="P69" s="222"/>
      <c r="Q69" s="222"/>
      <c r="R69" s="222"/>
    </row>
    <row r="70" spans="1:18" x14ac:dyDescent="0.25">
      <c r="A70" s="115">
        <v>3535</v>
      </c>
      <c r="B70" s="109" t="s">
        <v>182</v>
      </c>
      <c r="C70" s="87"/>
      <c r="D70" s="85"/>
      <c r="E70" s="128"/>
      <c r="F70" s="134">
        <f>'2. Income &amp; Expenditure Budget'!F76</f>
        <v>0</v>
      </c>
      <c r="G70" s="222"/>
      <c r="H70" s="222"/>
      <c r="I70" s="222"/>
      <c r="J70" s="222"/>
      <c r="K70" s="222"/>
      <c r="L70" s="222"/>
      <c r="M70" s="222"/>
      <c r="N70" s="222"/>
      <c r="O70" s="222"/>
      <c r="P70" s="222"/>
      <c r="Q70" s="222"/>
      <c r="R70" s="222"/>
    </row>
    <row r="71" spans="1:18" x14ac:dyDescent="0.25">
      <c r="A71" s="114">
        <v>3550</v>
      </c>
      <c r="B71" s="108" t="s">
        <v>81</v>
      </c>
      <c r="C71" s="87"/>
      <c r="D71" s="85"/>
      <c r="E71" s="128"/>
      <c r="F71" s="134">
        <f>'2. Income &amp; Expenditure Budget'!F77</f>
        <v>0</v>
      </c>
      <c r="G71" s="222"/>
      <c r="H71" s="222"/>
      <c r="I71" s="222"/>
      <c r="J71" s="222"/>
      <c r="K71" s="222"/>
      <c r="L71" s="222"/>
      <c r="M71" s="222"/>
      <c r="N71" s="222"/>
      <c r="O71" s="222"/>
      <c r="P71" s="222"/>
      <c r="Q71" s="222"/>
      <c r="R71" s="222"/>
    </row>
    <row r="72" spans="1:18" x14ac:dyDescent="0.25">
      <c r="A72" s="116">
        <v>3570</v>
      </c>
      <c r="B72" s="111" t="s">
        <v>183</v>
      </c>
      <c r="C72" s="87"/>
      <c r="D72" s="85"/>
      <c r="E72" s="128"/>
      <c r="F72" s="134">
        <f>'2. Income &amp; Expenditure Budget'!F78</f>
        <v>0</v>
      </c>
      <c r="G72" s="222"/>
      <c r="H72" s="222"/>
      <c r="I72" s="222"/>
      <c r="J72" s="222"/>
      <c r="K72" s="222"/>
      <c r="L72" s="222"/>
      <c r="M72" s="222"/>
      <c r="N72" s="222"/>
      <c r="O72" s="222"/>
      <c r="P72" s="222"/>
      <c r="Q72" s="222"/>
      <c r="R72" s="222"/>
    </row>
    <row r="73" spans="1:18" x14ac:dyDescent="0.25">
      <c r="A73" s="268">
        <v>3574</v>
      </c>
      <c r="B73" s="110" t="s">
        <v>160</v>
      </c>
      <c r="C73" s="87"/>
      <c r="D73" s="85"/>
      <c r="E73" s="128"/>
      <c r="F73" s="134">
        <f>'2. Income &amp; Expenditure Budget'!F79</f>
        <v>0</v>
      </c>
      <c r="G73" s="222"/>
      <c r="H73" s="222"/>
      <c r="I73" s="222"/>
      <c r="J73" s="222"/>
      <c r="K73" s="222"/>
      <c r="L73" s="222"/>
      <c r="M73" s="222"/>
      <c r="N73" s="222"/>
      <c r="O73" s="222"/>
      <c r="P73" s="222"/>
      <c r="Q73" s="222"/>
      <c r="R73" s="222"/>
    </row>
    <row r="74" spans="1:18" ht="15.75" thickBot="1" x14ac:dyDescent="0.3">
      <c r="A74" s="265">
        <v>3575</v>
      </c>
      <c r="B74" s="109" t="s">
        <v>161</v>
      </c>
      <c r="C74" s="87"/>
      <c r="D74" s="85"/>
      <c r="E74" s="128"/>
      <c r="F74" s="134">
        <f>'2. Income &amp; Expenditure Budget'!F80</f>
        <v>0</v>
      </c>
      <c r="G74" s="222"/>
      <c r="H74" s="222"/>
      <c r="I74" s="222"/>
      <c r="J74" s="222"/>
      <c r="K74" s="222"/>
      <c r="L74" s="222"/>
      <c r="M74" s="222"/>
      <c r="N74" s="222"/>
      <c r="O74" s="222"/>
      <c r="P74" s="222"/>
      <c r="Q74" s="222"/>
      <c r="R74" s="222"/>
    </row>
    <row r="75" spans="1:18" ht="15.75" thickBot="1" x14ac:dyDescent="0.3">
      <c r="A75" s="125" t="s">
        <v>97</v>
      </c>
      <c r="B75" s="124"/>
      <c r="C75" s="121"/>
      <c r="D75" s="121"/>
      <c r="E75" s="122"/>
      <c r="F75" s="144">
        <f>SUM(F49:F74)</f>
        <v>0</v>
      </c>
      <c r="G75" s="260">
        <f t="shared" ref="G75:R75" si="2">SUM(G49:G74)</f>
        <v>0</v>
      </c>
      <c r="H75" s="260">
        <f t="shared" si="2"/>
        <v>0</v>
      </c>
      <c r="I75" s="260">
        <f t="shared" si="2"/>
        <v>0</v>
      </c>
      <c r="J75" s="260">
        <f t="shared" si="2"/>
        <v>0</v>
      </c>
      <c r="K75" s="260">
        <f t="shared" si="2"/>
        <v>0</v>
      </c>
      <c r="L75" s="260">
        <f t="shared" si="2"/>
        <v>0</v>
      </c>
      <c r="M75" s="260">
        <f t="shared" si="2"/>
        <v>0</v>
      </c>
      <c r="N75" s="260">
        <f t="shared" si="2"/>
        <v>0</v>
      </c>
      <c r="O75" s="260">
        <f t="shared" si="2"/>
        <v>0</v>
      </c>
      <c r="P75" s="260">
        <f t="shared" si="2"/>
        <v>0</v>
      </c>
      <c r="Q75" s="260">
        <f t="shared" si="2"/>
        <v>0</v>
      </c>
      <c r="R75" s="260">
        <f t="shared" si="2"/>
        <v>0</v>
      </c>
    </row>
    <row r="76" spans="1:18" ht="15.75" thickBot="1" x14ac:dyDescent="0.3">
      <c r="A76" s="117"/>
      <c r="B76" s="80" t="s">
        <v>76</v>
      </c>
      <c r="D76" s="14"/>
      <c r="E76" s="14"/>
      <c r="F76" s="138"/>
      <c r="G76" s="222"/>
      <c r="H76" s="222"/>
      <c r="I76" s="222"/>
      <c r="J76" s="222"/>
      <c r="K76" s="222"/>
      <c r="L76" s="222"/>
      <c r="M76" s="222"/>
      <c r="N76" s="222"/>
      <c r="O76" s="222"/>
      <c r="P76" s="222"/>
      <c r="Q76" s="222"/>
      <c r="R76" s="222"/>
    </row>
    <row r="77" spans="1:18" ht="15.75" thickBot="1" x14ac:dyDescent="0.3">
      <c r="A77" s="125" t="s">
        <v>10</v>
      </c>
      <c r="B77" s="124"/>
      <c r="C77" s="121"/>
      <c r="D77" s="121"/>
      <c r="E77" s="122"/>
      <c r="F77" s="144"/>
      <c r="G77" s="222"/>
      <c r="H77" s="222"/>
      <c r="I77" s="222"/>
      <c r="J77" s="222"/>
      <c r="K77" s="222"/>
      <c r="L77" s="222"/>
      <c r="M77" s="222"/>
      <c r="N77" s="222"/>
      <c r="O77" s="222"/>
      <c r="P77" s="222"/>
      <c r="Q77" s="222"/>
      <c r="R77" s="222"/>
    </row>
    <row r="78" spans="1:18" x14ac:dyDescent="0.25">
      <c r="A78" s="269">
        <v>3650</v>
      </c>
      <c r="B78" s="106" t="s">
        <v>247</v>
      </c>
      <c r="C78" s="87"/>
      <c r="D78" s="85"/>
      <c r="E78" s="128"/>
      <c r="F78" s="139">
        <f>'2. Income &amp; Expenditure Budget'!F84</f>
        <v>0</v>
      </c>
      <c r="G78" s="222"/>
      <c r="H78" s="222"/>
      <c r="I78" s="222"/>
      <c r="J78" s="222"/>
      <c r="K78" s="222"/>
      <c r="L78" s="222"/>
      <c r="M78" s="222"/>
      <c r="N78" s="222"/>
      <c r="O78" s="222"/>
      <c r="P78" s="222"/>
      <c r="Q78" s="222"/>
      <c r="R78" s="222"/>
    </row>
    <row r="79" spans="1:18" x14ac:dyDescent="0.25">
      <c r="A79" s="114">
        <v>3700</v>
      </c>
      <c r="B79" s="106" t="s">
        <v>184</v>
      </c>
      <c r="C79" s="87"/>
      <c r="D79" s="85"/>
      <c r="E79" s="128"/>
      <c r="F79" s="139">
        <f>'2. Income &amp; Expenditure Budget'!F85</f>
        <v>0</v>
      </c>
      <c r="G79" s="222"/>
      <c r="H79" s="222"/>
      <c r="I79" s="222"/>
      <c r="J79" s="222"/>
      <c r="K79" s="222"/>
      <c r="L79" s="222"/>
      <c r="M79" s="222"/>
      <c r="N79" s="222"/>
      <c r="O79" s="222"/>
      <c r="P79" s="222"/>
      <c r="Q79" s="222"/>
      <c r="R79" s="222"/>
    </row>
    <row r="80" spans="1:18" x14ac:dyDescent="0.25">
      <c r="A80" s="114">
        <v>3770</v>
      </c>
      <c r="B80" s="106" t="s">
        <v>185</v>
      </c>
      <c r="C80" s="87"/>
      <c r="D80" s="85"/>
      <c r="E80" s="128"/>
      <c r="F80" s="139">
        <f>'2. Income &amp; Expenditure Budget'!F86</f>
        <v>0</v>
      </c>
      <c r="G80" s="222"/>
      <c r="H80" s="222"/>
      <c r="I80" s="222"/>
      <c r="J80" s="222"/>
      <c r="K80" s="222"/>
      <c r="L80" s="222"/>
      <c r="M80" s="222"/>
      <c r="N80" s="222"/>
      <c r="O80" s="222"/>
      <c r="P80" s="222"/>
      <c r="Q80" s="222"/>
      <c r="R80" s="222"/>
    </row>
    <row r="81" spans="1:18" x14ac:dyDescent="0.25">
      <c r="A81" s="114">
        <v>3800</v>
      </c>
      <c r="B81" s="106" t="s">
        <v>11</v>
      </c>
      <c r="C81" s="87"/>
      <c r="D81" s="85"/>
      <c r="E81" s="128"/>
      <c r="F81" s="139">
        <f>'2. Income &amp; Expenditure Budget'!F87</f>
        <v>0</v>
      </c>
      <c r="G81" s="222"/>
      <c r="H81" s="222"/>
      <c r="I81" s="222"/>
      <c r="J81" s="222"/>
      <c r="K81" s="222"/>
      <c r="L81" s="222"/>
      <c r="M81" s="222"/>
      <c r="N81" s="222"/>
      <c r="O81" s="222"/>
      <c r="P81" s="222"/>
      <c r="Q81" s="222"/>
      <c r="R81" s="222"/>
    </row>
    <row r="82" spans="1:18" x14ac:dyDescent="0.25">
      <c r="A82" s="116">
        <v>3850</v>
      </c>
      <c r="B82" s="106" t="s">
        <v>10</v>
      </c>
      <c r="C82" s="88"/>
      <c r="D82" s="89"/>
      <c r="E82" s="130"/>
      <c r="F82" s="139">
        <f>'2. Income &amp; Expenditure Budget'!F88</f>
        <v>0</v>
      </c>
      <c r="G82" s="222"/>
      <c r="H82" s="222"/>
      <c r="I82" s="222"/>
      <c r="J82" s="222"/>
      <c r="K82" s="222"/>
      <c r="L82" s="222"/>
      <c r="M82" s="222"/>
      <c r="N82" s="222"/>
      <c r="O82" s="222"/>
      <c r="P82" s="222"/>
      <c r="Q82" s="222"/>
      <c r="R82" s="222"/>
    </row>
    <row r="83" spans="1:18" x14ac:dyDescent="0.25">
      <c r="A83" s="116">
        <v>3851</v>
      </c>
      <c r="B83" s="106" t="s">
        <v>162</v>
      </c>
      <c r="C83" s="88"/>
      <c r="D83" s="89"/>
      <c r="E83" s="130"/>
      <c r="F83" s="139">
        <f>'2. Income &amp; Expenditure Budget'!F89</f>
        <v>0</v>
      </c>
      <c r="G83" s="222"/>
      <c r="H83" s="222"/>
      <c r="I83" s="222"/>
      <c r="J83" s="222"/>
      <c r="K83" s="222"/>
      <c r="L83" s="222"/>
      <c r="M83" s="222"/>
      <c r="N83" s="222"/>
      <c r="O83" s="222"/>
      <c r="P83" s="222"/>
      <c r="Q83" s="222"/>
      <c r="R83" s="222"/>
    </row>
    <row r="84" spans="1:18" x14ac:dyDescent="0.25">
      <c r="A84" s="116">
        <v>3852</v>
      </c>
      <c r="B84" s="106" t="s">
        <v>164</v>
      </c>
      <c r="C84" s="88"/>
      <c r="D84" s="89"/>
      <c r="E84" s="130"/>
      <c r="F84" s="139">
        <f>'2. Income &amp; Expenditure Budget'!F90</f>
        <v>0</v>
      </c>
      <c r="G84" s="222"/>
      <c r="H84" s="222"/>
      <c r="I84" s="222"/>
      <c r="J84" s="222"/>
      <c r="K84" s="222"/>
      <c r="L84" s="222"/>
      <c r="M84" s="222"/>
      <c r="N84" s="222"/>
      <c r="O84" s="222"/>
      <c r="P84" s="222"/>
      <c r="Q84" s="222"/>
      <c r="R84" s="222"/>
    </row>
    <row r="85" spans="1:18" ht="15.75" thickBot="1" x14ac:dyDescent="0.3">
      <c r="A85" s="116">
        <v>3853</v>
      </c>
      <c r="B85" s="106" t="s">
        <v>163</v>
      </c>
      <c r="C85" s="88"/>
      <c r="D85" s="89"/>
      <c r="E85" s="130"/>
      <c r="F85" s="139">
        <f>'2. Income &amp; Expenditure Budget'!F91</f>
        <v>0</v>
      </c>
      <c r="G85" s="222"/>
      <c r="H85" s="222"/>
      <c r="I85" s="222"/>
      <c r="J85" s="222"/>
      <c r="K85" s="222"/>
      <c r="L85" s="222"/>
      <c r="M85" s="222"/>
      <c r="N85" s="222"/>
      <c r="O85" s="222"/>
      <c r="P85" s="222"/>
      <c r="Q85" s="222"/>
      <c r="R85" s="222"/>
    </row>
    <row r="86" spans="1:18" ht="15.75" thickBot="1" x14ac:dyDescent="0.3">
      <c r="A86" s="125" t="s">
        <v>98</v>
      </c>
      <c r="B86" s="124"/>
      <c r="C86" s="121"/>
      <c r="D86" s="121"/>
      <c r="E86" s="122"/>
      <c r="F86" s="144">
        <f t="shared" ref="F86:R86" si="3">SUM(F78:F85)</f>
        <v>0</v>
      </c>
      <c r="G86" s="260">
        <f t="shared" si="3"/>
        <v>0</v>
      </c>
      <c r="H86" s="260">
        <f t="shared" si="3"/>
        <v>0</v>
      </c>
      <c r="I86" s="260">
        <f t="shared" si="3"/>
        <v>0</v>
      </c>
      <c r="J86" s="260">
        <f t="shared" si="3"/>
        <v>0</v>
      </c>
      <c r="K86" s="260">
        <f t="shared" si="3"/>
        <v>0</v>
      </c>
      <c r="L86" s="260">
        <f t="shared" si="3"/>
        <v>0</v>
      </c>
      <c r="M86" s="260">
        <f t="shared" si="3"/>
        <v>0</v>
      </c>
      <c r="N86" s="260">
        <f t="shared" si="3"/>
        <v>0</v>
      </c>
      <c r="O86" s="260">
        <f t="shared" si="3"/>
        <v>0</v>
      </c>
      <c r="P86" s="260">
        <f t="shared" si="3"/>
        <v>0</v>
      </c>
      <c r="Q86" s="260">
        <f t="shared" si="3"/>
        <v>0</v>
      </c>
      <c r="R86" s="260">
        <f t="shared" si="3"/>
        <v>0</v>
      </c>
    </row>
    <row r="87" spans="1:18" ht="15.75" thickBot="1" x14ac:dyDescent="0.3">
      <c r="A87" s="117"/>
      <c r="B87" s="80" t="s">
        <v>76</v>
      </c>
      <c r="D87" s="14"/>
      <c r="E87" s="14"/>
      <c r="F87" s="135"/>
      <c r="G87" s="222"/>
      <c r="H87" s="222"/>
      <c r="I87" s="222"/>
      <c r="J87" s="222"/>
      <c r="K87" s="222"/>
      <c r="L87" s="222"/>
      <c r="M87" s="222"/>
      <c r="N87" s="222"/>
      <c r="O87" s="222"/>
      <c r="P87" s="222"/>
      <c r="Q87" s="222"/>
      <c r="R87" s="222"/>
    </row>
    <row r="88" spans="1:18" ht="15.75" thickBot="1" x14ac:dyDescent="0.3">
      <c r="A88" s="125"/>
      <c r="B88" s="124" t="s">
        <v>12</v>
      </c>
      <c r="C88" s="121"/>
      <c r="D88" s="121"/>
      <c r="E88" s="122"/>
      <c r="F88" s="144">
        <f t="shared" ref="F88:R88" si="4">F86+F75+F46+F40</f>
        <v>438681</v>
      </c>
      <c r="G88" s="144">
        <f t="shared" si="4"/>
        <v>0</v>
      </c>
      <c r="H88" s="144">
        <f t="shared" si="4"/>
        <v>0</v>
      </c>
      <c r="I88" s="144">
        <f t="shared" si="4"/>
        <v>0</v>
      </c>
      <c r="J88" s="144">
        <f t="shared" si="4"/>
        <v>0</v>
      </c>
      <c r="K88" s="144">
        <f t="shared" si="4"/>
        <v>0</v>
      </c>
      <c r="L88" s="144">
        <f t="shared" si="4"/>
        <v>0</v>
      </c>
      <c r="M88" s="144">
        <f t="shared" si="4"/>
        <v>0</v>
      </c>
      <c r="N88" s="144">
        <f t="shared" si="4"/>
        <v>0</v>
      </c>
      <c r="O88" s="144">
        <f t="shared" si="4"/>
        <v>0</v>
      </c>
      <c r="P88" s="144">
        <f t="shared" si="4"/>
        <v>0</v>
      </c>
      <c r="Q88" s="144">
        <f t="shared" si="4"/>
        <v>0</v>
      </c>
      <c r="R88" s="144">
        <f t="shared" si="4"/>
        <v>0</v>
      </c>
    </row>
    <row r="89" spans="1:18" x14ac:dyDescent="0.25">
      <c r="A89" s="169"/>
      <c r="B89" s="156"/>
      <c r="C89" s="156"/>
      <c r="D89" s="156"/>
      <c r="E89" s="155"/>
      <c r="F89" s="170"/>
      <c r="G89" s="225"/>
      <c r="H89" s="225"/>
      <c r="I89" s="225"/>
      <c r="J89" s="225"/>
      <c r="K89" s="225"/>
      <c r="L89" s="225"/>
      <c r="M89" s="225"/>
      <c r="N89" s="225"/>
      <c r="O89" s="225"/>
      <c r="P89" s="225"/>
      <c r="Q89" s="225"/>
      <c r="R89" s="225"/>
    </row>
    <row r="90" spans="1:18" ht="15.75" thickBot="1" x14ac:dyDescent="0.3">
      <c r="A90" s="157"/>
      <c r="B90" s="158" t="s">
        <v>76</v>
      </c>
      <c r="C90" s="159"/>
      <c r="D90" s="160"/>
      <c r="E90" s="160"/>
      <c r="F90" s="161"/>
      <c r="G90" s="222"/>
      <c r="H90" s="222"/>
      <c r="I90" s="222"/>
      <c r="J90" s="222"/>
      <c r="K90" s="222"/>
      <c r="L90" s="222"/>
      <c r="M90" s="222"/>
      <c r="N90" s="222"/>
      <c r="O90" s="222"/>
      <c r="P90" s="222"/>
      <c r="Q90" s="222"/>
      <c r="R90" s="222"/>
    </row>
    <row r="91" spans="1:18" ht="19.5" thickBot="1" x14ac:dyDescent="0.35">
      <c r="A91" s="164"/>
      <c r="B91" s="172" t="s">
        <v>13</v>
      </c>
      <c r="C91" s="85"/>
      <c r="D91" s="128"/>
      <c r="E91" s="128"/>
      <c r="F91" s="162"/>
      <c r="G91" s="222"/>
      <c r="H91" s="222"/>
      <c r="I91" s="222"/>
      <c r="J91" s="222"/>
      <c r="K91" s="222"/>
      <c r="L91" s="222"/>
      <c r="M91" s="222"/>
      <c r="N91" s="222"/>
      <c r="O91" s="222"/>
      <c r="P91" s="222"/>
      <c r="Q91" s="222"/>
      <c r="R91" s="222"/>
    </row>
    <row r="92" spans="1:18" ht="15.75" thickBot="1" x14ac:dyDescent="0.3">
      <c r="A92" s="117"/>
      <c r="B92" s="88"/>
      <c r="C92" s="89"/>
      <c r="D92" s="130"/>
      <c r="E92" s="130"/>
      <c r="F92" s="163"/>
      <c r="G92" s="222"/>
      <c r="H92" s="222"/>
      <c r="I92" s="222"/>
      <c r="J92" s="222"/>
      <c r="K92" s="222"/>
      <c r="L92" s="222"/>
      <c r="M92" s="222"/>
      <c r="N92" s="222"/>
      <c r="O92" s="222"/>
      <c r="P92" s="222"/>
      <c r="Q92" s="222"/>
      <c r="R92" s="222"/>
    </row>
    <row r="93" spans="1:18" ht="15.75" thickBot="1" x14ac:dyDescent="0.3">
      <c r="A93" s="173" t="s">
        <v>99</v>
      </c>
      <c r="B93" s="174"/>
      <c r="C93" s="174"/>
      <c r="D93" s="174"/>
      <c r="E93" s="174"/>
      <c r="F93" s="175"/>
      <c r="G93" s="222"/>
      <c r="H93" s="222"/>
      <c r="I93" s="222"/>
      <c r="J93" s="222"/>
      <c r="K93" s="222"/>
      <c r="L93" s="222"/>
      <c r="M93" s="222"/>
      <c r="N93" s="222"/>
      <c r="O93" s="222"/>
      <c r="P93" s="222"/>
      <c r="Q93" s="222"/>
      <c r="R93" s="222"/>
    </row>
    <row r="94" spans="1:18" x14ac:dyDescent="0.25">
      <c r="A94" s="120">
        <v>4110</v>
      </c>
      <c r="B94" s="106" t="s">
        <v>75</v>
      </c>
      <c r="C94" s="90"/>
      <c r="D94" s="84"/>
      <c r="E94" s="127"/>
      <c r="F94" s="136">
        <f>'2. Income &amp; Expenditure Budget'!F100</f>
        <v>0</v>
      </c>
      <c r="G94" s="222"/>
      <c r="H94" s="222"/>
      <c r="I94" s="222"/>
      <c r="J94" s="222"/>
      <c r="K94" s="222"/>
      <c r="L94" s="222"/>
      <c r="M94" s="222"/>
      <c r="N94" s="222"/>
      <c r="O94" s="222"/>
      <c r="P94" s="222"/>
      <c r="Q94" s="222"/>
      <c r="R94" s="222"/>
    </row>
    <row r="95" spans="1:18" x14ac:dyDescent="0.25">
      <c r="A95" s="120">
        <v>4111</v>
      </c>
      <c r="B95" s="106" t="s">
        <v>82</v>
      </c>
      <c r="C95" s="87"/>
      <c r="D95" s="85"/>
      <c r="E95" s="128"/>
      <c r="F95" s="136">
        <f>'2. Income &amp; Expenditure Budget'!F101</f>
        <v>0</v>
      </c>
      <c r="G95" s="222"/>
      <c r="H95" s="222"/>
      <c r="I95" s="222"/>
      <c r="J95" s="222"/>
      <c r="K95" s="222"/>
      <c r="L95" s="222"/>
      <c r="M95" s="222"/>
      <c r="N95" s="222"/>
      <c r="O95" s="222"/>
      <c r="P95" s="222"/>
      <c r="Q95" s="222"/>
      <c r="R95" s="222"/>
    </row>
    <row r="96" spans="1:18" x14ac:dyDescent="0.25">
      <c r="A96" s="120">
        <v>4112</v>
      </c>
      <c r="B96" s="106" t="s">
        <v>246</v>
      </c>
      <c r="C96" s="87"/>
      <c r="D96" s="85"/>
      <c r="E96" s="128"/>
      <c r="F96" s="136">
        <f>'2. Income &amp; Expenditure Budget'!F102</f>
        <v>0</v>
      </c>
      <c r="G96" s="222"/>
      <c r="H96" s="222"/>
      <c r="I96" s="222"/>
      <c r="J96" s="222"/>
      <c r="K96" s="222"/>
      <c r="L96" s="222"/>
      <c r="M96" s="222"/>
      <c r="N96" s="222"/>
      <c r="O96" s="222"/>
      <c r="P96" s="222"/>
      <c r="Q96" s="222"/>
      <c r="R96" s="222"/>
    </row>
    <row r="97" spans="1:18" x14ac:dyDescent="0.25">
      <c r="A97" s="120">
        <v>4150</v>
      </c>
      <c r="B97" s="106" t="s">
        <v>267</v>
      </c>
      <c r="C97" s="87"/>
      <c r="D97" s="85"/>
      <c r="E97" s="128"/>
      <c r="F97" s="136">
        <f>'2. Income &amp; Expenditure Budget'!F103</f>
        <v>20874</v>
      </c>
      <c r="G97" s="222"/>
      <c r="H97" s="222"/>
      <c r="I97" s="222"/>
      <c r="J97" s="222"/>
      <c r="K97" s="222"/>
      <c r="L97" s="222"/>
      <c r="M97" s="222"/>
      <c r="N97" s="222"/>
      <c r="O97" s="222"/>
      <c r="P97" s="222"/>
      <c r="Q97" s="222"/>
      <c r="R97" s="222"/>
    </row>
    <row r="98" spans="1:18" x14ac:dyDescent="0.25">
      <c r="A98" s="120">
        <v>4155</v>
      </c>
      <c r="B98" s="106" t="s">
        <v>232</v>
      </c>
      <c r="C98" s="87"/>
      <c r="D98" s="85"/>
      <c r="E98" s="128"/>
      <c r="F98" s="136">
        <f>'2. Income &amp; Expenditure Budget'!F104</f>
        <v>0</v>
      </c>
      <c r="G98" s="222"/>
      <c r="H98" s="222"/>
      <c r="I98" s="222"/>
      <c r="J98" s="222"/>
      <c r="K98" s="222"/>
      <c r="L98" s="222"/>
      <c r="M98" s="222"/>
      <c r="N98" s="222"/>
      <c r="O98" s="222"/>
      <c r="P98" s="222"/>
      <c r="Q98" s="222"/>
      <c r="R98" s="222"/>
    </row>
    <row r="99" spans="1:18" x14ac:dyDescent="0.25">
      <c r="A99" s="120">
        <v>4170</v>
      </c>
      <c r="B99" s="106" t="s">
        <v>186</v>
      </c>
      <c r="C99" s="87"/>
      <c r="D99" s="85"/>
      <c r="E99" s="128"/>
      <c r="F99" s="136">
        <f>'2. Income &amp; Expenditure Budget'!F105</f>
        <v>0</v>
      </c>
      <c r="G99" s="222"/>
      <c r="H99" s="222"/>
      <c r="I99" s="222"/>
      <c r="J99" s="222"/>
      <c r="K99" s="222"/>
      <c r="L99" s="222"/>
      <c r="M99" s="222"/>
      <c r="N99" s="222"/>
      <c r="O99" s="222"/>
      <c r="P99" s="222"/>
      <c r="Q99" s="222"/>
      <c r="R99" s="222"/>
    </row>
    <row r="100" spans="1:18" x14ac:dyDescent="0.25">
      <c r="A100" s="120">
        <v>4180</v>
      </c>
      <c r="B100" s="106" t="s">
        <v>245</v>
      </c>
      <c r="C100" s="87"/>
      <c r="D100" s="85"/>
      <c r="E100" s="128"/>
      <c r="F100" s="136">
        <f>'2. Income &amp; Expenditure Budget'!F106</f>
        <v>0</v>
      </c>
      <c r="G100" s="222"/>
      <c r="H100" s="222"/>
      <c r="I100" s="222"/>
      <c r="J100" s="222"/>
      <c r="K100" s="222"/>
      <c r="L100" s="222"/>
      <c r="M100" s="222"/>
      <c r="N100" s="222"/>
      <c r="O100" s="222"/>
      <c r="P100" s="222"/>
      <c r="Q100" s="222"/>
      <c r="R100" s="222"/>
    </row>
    <row r="101" spans="1:18" x14ac:dyDescent="0.25">
      <c r="A101" s="120">
        <v>4181</v>
      </c>
      <c r="B101" s="106" t="s">
        <v>344</v>
      </c>
      <c r="C101" s="87"/>
      <c r="D101" s="85"/>
      <c r="E101" s="128"/>
      <c r="F101" s="136">
        <f>'2. Income &amp; Expenditure Budget'!F107</f>
        <v>0</v>
      </c>
      <c r="G101" s="222"/>
      <c r="H101" s="222"/>
      <c r="I101" s="222"/>
      <c r="J101" s="222"/>
      <c r="K101" s="222"/>
      <c r="L101" s="222"/>
      <c r="M101" s="222"/>
      <c r="N101" s="222"/>
      <c r="O101" s="222"/>
      <c r="P101" s="222"/>
      <c r="Q101" s="222"/>
      <c r="R101" s="222"/>
    </row>
    <row r="102" spans="1:18" x14ac:dyDescent="0.25">
      <c r="A102" s="120">
        <v>4190</v>
      </c>
      <c r="B102" s="106" t="s">
        <v>222</v>
      </c>
      <c r="C102" s="87"/>
      <c r="D102" s="85"/>
      <c r="E102" s="128"/>
      <c r="F102" s="136">
        <f>'2. Income &amp; Expenditure Budget'!F108</f>
        <v>0</v>
      </c>
      <c r="G102" s="222"/>
      <c r="H102" s="222"/>
      <c r="I102" s="222"/>
      <c r="J102" s="222"/>
      <c r="K102" s="222"/>
      <c r="L102" s="222"/>
      <c r="M102" s="222"/>
      <c r="N102" s="222"/>
      <c r="O102" s="222"/>
      <c r="P102" s="222"/>
      <c r="Q102" s="222"/>
      <c r="R102" s="222"/>
    </row>
    <row r="103" spans="1:18" x14ac:dyDescent="0.25">
      <c r="A103" s="120">
        <v>4196</v>
      </c>
      <c r="B103" s="106" t="s">
        <v>165</v>
      </c>
      <c r="C103" s="88"/>
      <c r="D103" s="89"/>
      <c r="E103" s="130"/>
      <c r="F103" s="136">
        <f>'2. Income &amp; Expenditure Budget'!F109</f>
        <v>0</v>
      </c>
      <c r="G103" s="222"/>
      <c r="H103" s="222"/>
      <c r="I103" s="222"/>
      <c r="J103" s="222"/>
      <c r="K103" s="222"/>
      <c r="L103" s="222"/>
      <c r="M103" s="222"/>
      <c r="N103" s="222"/>
      <c r="O103" s="222"/>
      <c r="P103" s="222"/>
      <c r="Q103" s="222"/>
      <c r="R103" s="222"/>
    </row>
    <row r="104" spans="1:18" x14ac:dyDescent="0.25">
      <c r="A104" s="120">
        <v>4197</v>
      </c>
      <c r="B104" s="106" t="s">
        <v>244</v>
      </c>
      <c r="C104" s="88"/>
      <c r="D104" s="89"/>
      <c r="E104" s="130"/>
      <c r="F104" s="136">
        <f>'2. Income &amp; Expenditure Budget'!F110</f>
        <v>0</v>
      </c>
      <c r="G104" s="277"/>
      <c r="H104" s="277"/>
      <c r="I104" s="277"/>
      <c r="J104" s="277"/>
      <c r="K104" s="277"/>
      <c r="L104" s="277"/>
      <c r="M104" s="277"/>
      <c r="N104" s="277"/>
      <c r="O104" s="277"/>
      <c r="P104" s="277"/>
      <c r="Q104" s="277"/>
      <c r="R104" s="277"/>
    </row>
    <row r="105" spans="1:18" x14ac:dyDescent="0.25">
      <c r="A105" s="442">
        <v>4198</v>
      </c>
      <c r="B105" s="342" t="s">
        <v>325</v>
      </c>
      <c r="C105" s="332"/>
      <c r="D105" s="320"/>
      <c r="E105" s="320"/>
      <c r="F105" s="333">
        <f>'2. Income &amp; Expenditure Budget'!F111</f>
        <v>0</v>
      </c>
      <c r="G105" s="277"/>
      <c r="H105" s="277"/>
      <c r="I105" s="277"/>
      <c r="J105" s="277"/>
      <c r="K105" s="277"/>
      <c r="L105" s="277"/>
      <c r="M105" s="277"/>
      <c r="N105" s="277"/>
      <c r="O105" s="277"/>
      <c r="P105" s="277"/>
      <c r="Q105" s="277"/>
      <c r="R105" s="277"/>
    </row>
    <row r="106" spans="1:18" ht="15.75" thickBot="1" x14ac:dyDescent="0.3">
      <c r="A106" s="444">
        <v>4199</v>
      </c>
      <c r="B106" s="343" t="s">
        <v>326</v>
      </c>
      <c r="C106" s="332"/>
      <c r="D106" s="320"/>
      <c r="E106" s="320"/>
      <c r="F106" s="333">
        <f>'2. Income &amp; Expenditure Budget'!F112</f>
        <v>0</v>
      </c>
      <c r="G106" s="277"/>
      <c r="H106" s="277"/>
      <c r="I106" s="277"/>
      <c r="J106" s="277"/>
      <c r="K106" s="277"/>
      <c r="L106" s="277"/>
      <c r="M106" s="277"/>
      <c r="N106" s="277"/>
      <c r="O106" s="277"/>
      <c r="P106" s="277"/>
      <c r="Q106" s="277"/>
      <c r="R106" s="277"/>
    </row>
    <row r="107" spans="1:18" ht="15.75" thickBot="1" x14ac:dyDescent="0.3">
      <c r="A107" s="173" t="s">
        <v>111</v>
      </c>
      <c r="B107" s="174"/>
      <c r="C107" s="174"/>
      <c r="D107" s="174"/>
      <c r="E107" s="174"/>
      <c r="F107" s="220">
        <f t="shared" ref="F107:R107" si="5">SUM(F94:F103)</f>
        <v>20874</v>
      </c>
      <c r="G107" s="220">
        <f t="shared" si="5"/>
        <v>0</v>
      </c>
      <c r="H107" s="220">
        <f t="shared" si="5"/>
        <v>0</v>
      </c>
      <c r="I107" s="220">
        <f t="shared" si="5"/>
        <v>0</v>
      </c>
      <c r="J107" s="220">
        <f t="shared" si="5"/>
        <v>0</v>
      </c>
      <c r="K107" s="220">
        <f t="shared" si="5"/>
        <v>0</v>
      </c>
      <c r="L107" s="220">
        <f t="shared" si="5"/>
        <v>0</v>
      </c>
      <c r="M107" s="220">
        <f t="shared" si="5"/>
        <v>0</v>
      </c>
      <c r="N107" s="220">
        <f t="shared" si="5"/>
        <v>0</v>
      </c>
      <c r="O107" s="220">
        <f t="shared" si="5"/>
        <v>0</v>
      </c>
      <c r="P107" s="220">
        <f t="shared" si="5"/>
        <v>0</v>
      </c>
      <c r="Q107" s="220">
        <f t="shared" si="5"/>
        <v>0</v>
      </c>
      <c r="R107" s="220">
        <f t="shared" si="5"/>
        <v>0</v>
      </c>
    </row>
    <row r="108" spans="1:18" ht="15.75" thickBot="1" x14ac:dyDescent="0.3">
      <c r="A108" s="117"/>
      <c r="B108" s="80" t="s">
        <v>76</v>
      </c>
      <c r="D108" s="14"/>
      <c r="E108" s="14"/>
      <c r="F108" s="135"/>
      <c r="G108" s="222"/>
      <c r="H108" s="222"/>
      <c r="I108" s="222"/>
      <c r="J108" s="222"/>
      <c r="K108" s="222"/>
      <c r="L108" s="222"/>
      <c r="M108" s="222"/>
      <c r="N108" s="222"/>
      <c r="O108" s="222"/>
      <c r="P108" s="222"/>
      <c r="Q108" s="222"/>
      <c r="R108" s="222"/>
    </row>
    <row r="109" spans="1:18" ht="15.75" thickBot="1" x14ac:dyDescent="0.3">
      <c r="A109" s="173" t="s">
        <v>100</v>
      </c>
      <c r="B109" s="174"/>
      <c r="C109" s="174"/>
      <c r="D109" s="174"/>
      <c r="E109" s="174"/>
      <c r="F109" s="175"/>
      <c r="G109" s="222"/>
      <c r="H109" s="222"/>
      <c r="I109" s="222"/>
      <c r="J109" s="222"/>
      <c r="K109" s="222"/>
      <c r="L109" s="222"/>
      <c r="M109" s="222"/>
      <c r="N109" s="222"/>
      <c r="O109" s="222"/>
      <c r="P109" s="222"/>
      <c r="Q109" s="222"/>
      <c r="R109" s="222"/>
    </row>
    <row r="110" spans="1:18" x14ac:dyDescent="0.25">
      <c r="A110" s="267">
        <v>4310</v>
      </c>
      <c r="B110" s="106" t="s">
        <v>14</v>
      </c>
      <c r="C110" s="87"/>
      <c r="D110" s="85"/>
      <c r="E110" s="128"/>
      <c r="F110" s="141">
        <f>'2. Income &amp; Expenditure Budget'!F116</f>
        <v>0</v>
      </c>
      <c r="G110" s="222"/>
      <c r="H110" s="222"/>
      <c r="I110" s="222"/>
      <c r="J110" s="222"/>
      <c r="K110" s="222"/>
      <c r="L110" s="222"/>
      <c r="M110" s="222"/>
      <c r="N110" s="222"/>
      <c r="O110" s="222"/>
      <c r="P110" s="222"/>
      <c r="Q110" s="222"/>
      <c r="R110" s="222"/>
    </row>
    <row r="111" spans="1:18" x14ac:dyDescent="0.25">
      <c r="A111" s="114">
        <v>4330</v>
      </c>
      <c r="B111" s="106" t="s">
        <v>187</v>
      </c>
      <c r="C111" s="87"/>
      <c r="D111" s="85"/>
      <c r="E111" s="128"/>
      <c r="F111" s="141">
        <f>'2. Income &amp; Expenditure Budget'!F117</f>
        <v>0</v>
      </c>
      <c r="G111" s="222"/>
      <c r="H111" s="222"/>
      <c r="I111" s="222"/>
      <c r="J111" s="222"/>
      <c r="K111" s="222"/>
      <c r="L111" s="222"/>
      <c r="M111" s="222"/>
      <c r="N111" s="222"/>
      <c r="O111" s="222"/>
      <c r="P111" s="222"/>
      <c r="Q111" s="222"/>
      <c r="R111" s="222"/>
    </row>
    <row r="112" spans="1:18" x14ac:dyDescent="0.25">
      <c r="A112" s="114">
        <v>4350</v>
      </c>
      <c r="B112" s="106" t="s">
        <v>188</v>
      </c>
      <c r="C112" s="87"/>
      <c r="D112" s="85"/>
      <c r="E112" s="128"/>
      <c r="F112" s="141">
        <f>'2. Income &amp; Expenditure Budget'!F118</f>
        <v>0</v>
      </c>
      <c r="G112" s="222"/>
      <c r="H112" s="222"/>
      <c r="I112" s="222"/>
      <c r="J112" s="222"/>
      <c r="K112" s="222"/>
      <c r="L112" s="222"/>
      <c r="M112" s="222"/>
      <c r="N112" s="222"/>
      <c r="O112" s="222"/>
      <c r="P112" s="222"/>
      <c r="Q112" s="222"/>
      <c r="R112" s="222"/>
    </row>
    <row r="113" spans="1:18" x14ac:dyDescent="0.25">
      <c r="A113" s="114">
        <v>4370</v>
      </c>
      <c r="B113" s="106" t="s">
        <v>189</v>
      </c>
      <c r="C113" s="87"/>
      <c r="D113" s="85"/>
      <c r="E113" s="128"/>
      <c r="F113" s="141">
        <f>'2. Income &amp; Expenditure Budget'!F119</f>
        <v>0</v>
      </c>
      <c r="G113" s="222"/>
      <c r="H113" s="222"/>
      <c r="I113" s="222"/>
      <c r="J113" s="222"/>
      <c r="K113" s="222"/>
      <c r="L113" s="222"/>
      <c r="M113" s="222"/>
      <c r="N113" s="222"/>
      <c r="O113" s="222"/>
      <c r="P113" s="222"/>
      <c r="Q113" s="222"/>
      <c r="R113" s="222"/>
    </row>
    <row r="114" spans="1:18" x14ac:dyDescent="0.25">
      <c r="A114" s="114">
        <v>4390</v>
      </c>
      <c r="B114" s="106" t="s">
        <v>190</v>
      </c>
      <c r="C114" s="87"/>
      <c r="D114" s="85"/>
      <c r="E114" s="128"/>
      <c r="F114" s="141">
        <f>'2. Income &amp; Expenditure Budget'!F120</f>
        <v>0</v>
      </c>
      <c r="G114" s="222"/>
      <c r="H114" s="222"/>
      <c r="I114" s="222"/>
      <c r="J114" s="222"/>
      <c r="K114" s="222"/>
      <c r="L114" s="222"/>
      <c r="M114" s="222"/>
      <c r="N114" s="222"/>
      <c r="O114" s="222"/>
      <c r="P114" s="222"/>
      <c r="Q114" s="222"/>
      <c r="R114" s="222"/>
    </row>
    <row r="115" spans="1:18" x14ac:dyDescent="0.25">
      <c r="A115" s="114">
        <v>4410</v>
      </c>
      <c r="B115" s="106" t="s">
        <v>369</v>
      </c>
      <c r="C115" s="87"/>
      <c r="D115" s="85"/>
      <c r="E115" s="128"/>
      <c r="F115" s="141">
        <f>'2. Income &amp; Expenditure Budget'!F121</f>
        <v>0</v>
      </c>
      <c r="G115" s="222"/>
      <c r="H115" s="222"/>
      <c r="I115" s="222"/>
      <c r="J115" s="222"/>
      <c r="K115" s="222"/>
      <c r="L115" s="222"/>
      <c r="M115" s="222"/>
      <c r="N115" s="222"/>
      <c r="O115" s="222"/>
      <c r="P115" s="222"/>
      <c r="Q115" s="222"/>
      <c r="R115" s="222"/>
    </row>
    <row r="116" spans="1:18" x14ac:dyDescent="0.25">
      <c r="A116" s="114">
        <v>4420</v>
      </c>
      <c r="B116" s="106" t="s">
        <v>327</v>
      </c>
      <c r="C116" s="87"/>
      <c r="D116" s="85"/>
      <c r="E116" s="128"/>
      <c r="F116" s="141">
        <f>'2. Income &amp; Expenditure Budget'!F131</f>
        <v>0</v>
      </c>
      <c r="G116" s="222"/>
      <c r="H116" s="222"/>
      <c r="I116" s="222"/>
      <c r="J116" s="222"/>
      <c r="K116" s="222"/>
      <c r="L116" s="222"/>
      <c r="M116" s="222"/>
      <c r="N116" s="222"/>
      <c r="O116" s="222"/>
      <c r="P116" s="222"/>
      <c r="Q116" s="222"/>
      <c r="R116" s="222"/>
    </row>
    <row r="117" spans="1:18" x14ac:dyDescent="0.25">
      <c r="A117" s="114">
        <v>4430</v>
      </c>
      <c r="B117" s="106" t="s">
        <v>191</v>
      </c>
      <c r="C117" s="87"/>
      <c r="D117" s="85"/>
      <c r="E117" s="128"/>
      <c r="F117" s="141">
        <f>'2. Income &amp; Expenditure Budget'!F123</f>
        <v>0</v>
      </c>
      <c r="G117" s="222"/>
      <c r="H117" s="222"/>
      <c r="I117" s="222"/>
      <c r="J117" s="222"/>
      <c r="K117" s="222"/>
      <c r="L117" s="222"/>
      <c r="M117" s="222"/>
      <c r="N117" s="222"/>
      <c r="O117" s="222"/>
      <c r="P117" s="222"/>
      <c r="Q117" s="222"/>
      <c r="R117" s="222"/>
    </row>
    <row r="118" spans="1:18" x14ac:dyDescent="0.25">
      <c r="A118" s="114">
        <v>4450</v>
      </c>
      <c r="B118" s="106" t="s">
        <v>192</v>
      </c>
      <c r="C118" s="87"/>
      <c r="D118" s="85"/>
      <c r="E118" s="128"/>
      <c r="F118" s="141">
        <f>'2. Income &amp; Expenditure Budget'!F124</f>
        <v>0</v>
      </c>
      <c r="G118" s="222"/>
      <c r="H118" s="222"/>
      <c r="I118" s="222"/>
      <c r="J118" s="222"/>
      <c r="K118" s="222"/>
      <c r="L118" s="222"/>
      <c r="M118" s="222"/>
      <c r="N118" s="222"/>
      <c r="O118" s="222"/>
      <c r="P118" s="222"/>
      <c r="Q118" s="222"/>
      <c r="R118" s="222"/>
    </row>
    <row r="119" spans="1:18" x14ac:dyDescent="0.25">
      <c r="A119" s="114">
        <v>4470</v>
      </c>
      <c r="B119" s="106" t="s">
        <v>193</v>
      </c>
      <c r="C119" s="87"/>
      <c r="D119" s="85"/>
      <c r="E119" s="128"/>
      <c r="F119" s="141">
        <f>'2. Income &amp; Expenditure Budget'!F125</f>
        <v>0</v>
      </c>
      <c r="G119" s="222"/>
      <c r="H119" s="222"/>
      <c r="I119" s="222"/>
      <c r="J119" s="222"/>
      <c r="K119" s="222"/>
      <c r="L119" s="222"/>
      <c r="M119" s="222"/>
      <c r="N119" s="222"/>
      <c r="O119" s="222"/>
      <c r="P119" s="222"/>
      <c r="Q119" s="222"/>
      <c r="R119" s="222"/>
    </row>
    <row r="120" spans="1:18" x14ac:dyDescent="0.25">
      <c r="A120" s="114">
        <v>4490</v>
      </c>
      <c r="B120" s="106" t="s">
        <v>194</v>
      </c>
      <c r="C120" s="87"/>
      <c r="D120" s="85"/>
      <c r="E120" s="128"/>
      <c r="F120" s="141">
        <f>'2. Income &amp; Expenditure Budget'!F126</f>
        <v>0</v>
      </c>
      <c r="G120" s="222"/>
      <c r="H120" s="222"/>
      <c r="I120" s="222"/>
      <c r="J120" s="222"/>
      <c r="K120" s="222"/>
      <c r="L120" s="222"/>
      <c r="M120" s="222"/>
      <c r="N120" s="222"/>
      <c r="O120" s="222"/>
      <c r="P120" s="222"/>
      <c r="Q120" s="222"/>
      <c r="R120" s="222"/>
    </row>
    <row r="121" spans="1:18" x14ac:dyDescent="0.25">
      <c r="A121" s="114">
        <v>4550</v>
      </c>
      <c r="B121" s="106" t="s">
        <v>195</v>
      </c>
      <c r="C121" s="87"/>
      <c r="D121" s="85"/>
      <c r="E121" s="128"/>
      <c r="F121" s="141">
        <f>'2. Income &amp; Expenditure Budget'!F127</f>
        <v>0</v>
      </c>
      <c r="G121" s="222"/>
      <c r="H121" s="222"/>
      <c r="I121" s="222"/>
      <c r="J121" s="222"/>
      <c r="K121" s="222"/>
      <c r="L121" s="222"/>
      <c r="M121" s="222"/>
      <c r="N121" s="222"/>
      <c r="O121" s="222"/>
      <c r="P121" s="222"/>
      <c r="Q121" s="222"/>
      <c r="R121" s="222"/>
    </row>
    <row r="122" spans="1:18" x14ac:dyDescent="0.25">
      <c r="A122" s="114">
        <v>4570</v>
      </c>
      <c r="B122" s="106" t="s">
        <v>196</v>
      </c>
      <c r="C122" s="87"/>
      <c r="D122" s="85"/>
      <c r="E122" s="128"/>
      <c r="F122" s="141">
        <f>'2. Income &amp; Expenditure Budget'!F128</f>
        <v>0</v>
      </c>
      <c r="G122" s="222"/>
      <c r="H122" s="222"/>
      <c r="I122" s="222"/>
      <c r="J122" s="222"/>
      <c r="K122" s="222"/>
      <c r="L122" s="222"/>
      <c r="M122" s="222"/>
      <c r="N122" s="222"/>
      <c r="O122" s="222"/>
      <c r="P122" s="222"/>
      <c r="Q122" s="222"/>
      <c r="R122" s="222"/>
    </row>
    <row r="123" spans="1:18" x14ac:dyDescent="0.25">
      <c r="A123" s="114">
        <v>4590</v>
      </c>
      <c r="B123" s="106" t="s">
        <v>223</v>
      </c>
      <c r="C123" s="87"/>
      <c r="D123" s="85"/>
      <c r="E123" s="128"/>
      <c r="F123" s="141">
        <f>'2. Income &amp; Expenditure Budget'!F129</f>
        <v>0</v>
      </c>
      <c r="G123" s="222"/>
      <c r="H123" s="222"/>
      <c r="I123" s="222"/>
      <c r="J123" s="222"/>
      <c r="K123" s="222"/>
      <c r="L123" s="222"/>
      <c r="M123" s="222"/>
      <c r="N123" s="222"/>
      <c r="O123" s="222"/>
      <c r="P123" s="222"/>
      <c r="Q123" s="222"/>
      <c r="R123" s="222"/>
    </row>
    <row r="124" spans="1:18" x14ac:dyDescent="0.25">
      <c r="A124" s="114">
        <v>4610</v>
      </c>
      <c r="B124" s="106" t="s">
        <v>197</v>
      </c>
      <c r="C124" s="87"/>
      <c r="D124" s="85"/>
      <c r="E124" s="128"/>
      <c r="F124" s="141">
        <f>'2. Income &amp; Expenditure Budget'!F130</f>
        <v>0</v>
      </c>
      <c r="G124" s="222"/>
      <c r="H124" s="222"/>
      <c r="I124" s="222"/>
      <c r="J124" s="222"/>
      <c r="K124" s="222"/>
      <c r="L124" s="222"/>
      <c r="M124" s="222"/>
      <c r="N124" s="222"/>
      <c r="O124" s="222"/>
      <c r="P124" s="222"/>
      <c r="Q124" s="222"/>
      <c r="R124" s="222"/>
    </row>
    <row r="125" spans="1:18" x14ac:dyDescent="0.25">
      <c r="A125" s="114">
        <v>4620</v>
      </c>
      <c r="B125" s="106" t="s">
        <v>198</v>
      </c>
      <c r="C125" s="87"/>
      <c r="D125" s="85"/>
      <c r="E125" s="128"/>
      <c r="F125" s="141">
        <f>'2. Income &amp; Expenditure Budget'!F131</f>
        <v>0</v>
      </c>
      <c r="G125" s="222"/>
      <c r="H125" s="222"/>
      <c r="I125" s="222"/>
      <c r="J125" s="222"/>
      <c r="K125" s="222"/>
      <c r="L125" s="222"/>
      <c r="M125" s="222"/>
      <c r="N125" s="222"/>
      <c r="O125" s="222"/>
      <c r="P125" s="222"/>
      <c r="Q125" s="222"/>
      <c r="R125" s="222"/>
    </row>
    <row r="126" spans="1:18" x14ac:dyDescent="0.25">
      <c r="A126" s="114">
        <v>4630</v>
      </c>
      <c r="B126" s="106" t="s">
        <v>15</v>
      </c>
      <c r="C126" s="87"/>
      <c r="D126" s="85"/>
      <c r="E126" s="128"/>
      <c r="F126" s="141">
        <f>'2. Income &amp; Expenditure Budget'!F132</f>
        <v>0</v>
      </c>
      <c r="G126" s="222"/>
      <c r="H126" s="222"/>
      <c r="I126" s="222"/>
      <c r="J126" s="222"/>
      <c r="K126" s="222"/>
      <c r="L126" s="222"/>
      <c r="M126" s="222"/>
      <c r="N126" s="222"/>
      <c r="O126" s="222"/>
      <c r="P126" s="222"/>
      <c r="Q126" s="222"/>
      <c r="R126" s="222"/>
    </row>
    <row r="127" spans="1:18" x14ac:dyDescent="0.25">
      <c r="A127" s="114">
        <v>4635</v>
      </c>
      <c r="B127" s="106" t="s">
        <v>328</v>
      </c>
      <c r="C127" s="87"/>
      <c r="D127" s="85"/>
      <c r="E127" s="128"/>
      <c r="F127" s="141">
        <f>'2. Income &amp; Expenditure Budget'!F133</f>
        <v>0</v>
      </c>
      <c r="G127" s="222"/>
      <c r="H127" s="222"/>
      <c r="I127" s="222"/>
      <c r="J127" s="222"/>
      <c r="K127" s="222"/>
      <c r="L127" s="222"/>
      <c r="M127" s="222"/>
      <c r="N127" s="222"/>
      <c r="O127" s="222"/>
      <c r="P127" s="222"/>
      <c r="Q127" s="222"/>
      <c r="R127" s="222"/>
    </row>
    <row r="128" spans="1:18" x14ac:dyDescent="0.25">
      <c r="A128" s="114">
        <v>4640</v>
      </c>
      <c r="B128" s="106" t="s">
        <v>199</v>
      </c>
      <c r="C128" s="87"/>
      <c r="D128" s="85"/>
      <c r="E128" s="128"/>
      <c r="F128" s="141">
        <f>'2. Income &amp; Expenditure Budget'!F134</f>
        <v>0</v>
      </c>
      <c r="G128" s="222"/>
      <c r="H128" s="222"/>
      <c r="I128" s="222"/>
      <c r="J128" s="222"/>
      <c r="K128" s="222"/>
      <c r="L128" s="222"/>
      <c r="M128" s="222"/>
      <c r="N128" s="222"/>
      <c r="O128" s="222"/>
      <c r="P128" s="222"/>
      <c r="Q128" s="222"/>
      <c r="R128" s="222"/>
    </row>
    <row r="129" spans="1:18" x14ac:dyDescent="0.25">
      <c r="A129" s="114">
        <v>4650</v>
      </c>
      <c r="B129" s="106" t="s">
        <v>200</v>
      </c>
      <c r="C129" s="87"/>
      <c r="D129" s="85"/>
      <c r="E129" s="128"/>
      <c r="F129" s="141">
        <f>'2. Income &amp; Expenditure Budget'!F135</f>
        <v>0</v>
      </c>
      <c r="G129" s="222"/>
      <c r="H129" s="222"/>
      <c r="I129" s="222"/>
      <c r="J129" s="222"/>
      <c r="K129" s="222"/>
      <c r="L129" s="222"/>
      <c r="M129" s="222"/>
      <c r="N129" s="222"/>
      <c r="O129" s="222"/>
      <c r="P129" s="222"/>
      <c r="Q129" s="222"/>
      <c r="R129" s="222"/>
    </row>
    <row r="130" spans="1:18" x14ac:dyDescent="0.25">
      <c r="A130" s="114">
        <v>4670</v>
      </c>
      <c r="B130" s="106" t="s">
        <v>101</v>
      </c>
      <c r="C130" s="87"/>
      <c r="D130" s="85"/>
      <c r="E130" s="128"/>
      <c r="F130" s="141">
        <f>'2. Income &amp; Expenditure Budget'!F136</f>
        <v>0</v>
      </c>
      <c r="G130" s="222"/>
      <c r="H130" s="222"/>
      <c r="I130" s="222"/>
      <c r="J130" s="222"/>
      <c r="K130" s="222"/>
      <c r="L130" s="222"/>
      <c r="M130" s="222"/>
      <c r="N130" s="222"/>
      <c r="O130" s="222"/>
      <c r="P130" s="222"/>
      <c r="Q130" s="222"/>
      <c r="R130" s="222"/>
    </row>
    <row r="131" spans="1:18" x14ac:dyDescent="0.25">
      <c r="A131" s="115">
        <v>4671</v>
      </c>
      <c r="B131" s="106" t="s">
        <v>224</v>
      </c>
      <c r="C131" s="86"/>
      <c r="D131" s="85"/>
      <c r="E131" s="128"/>
      <c r="F131" s="141">
        <f>'2. Income &amp; Expenditure Budget'!F137</f>
        <v>0</v>
      </c>
      <c r="G131" s="222"/>
      <c r="H131" s="222"/>
      <c r="I131" s="222"/>
      <c r="J131" s="222"/>
      <c r="K131" s="222"/>
      <c r="L131" s="222"/>
      <c r="M131" s="222"/>
      <c r="N131" s="222"/>
      <c r="O131" s="222"/>
      <c r="P131" s="222"/>
      <c r="Q131" s="222"/>
      <c r="R131" s="222"/>
    </row>
    <row r="132" spans="1:18" x14ac:dyDescent="0.25">
      <c r="A132" s="115">
        <v>4690</v>
      </c>
      <c r="B132" s="106" t="s">
        <v>16</v>
      </c>
      <c r="C132" s="87"/>
      <c r="D132" s="85"/>
      <c r="E132" s="128"/>
      <c r="F132" s="141">
        <f>'2. Income &amp; Expenditure Budget'!F138</f>
        <v>0</v>
      </c>
      <c r="G132" s="222"/>
      <c r="H132" s="222"/>
      <c r="I132" s="222"/>
      <c r="J132" s="222"/>
      <c r="K132" s="222"/>
      <c r="L132" s="222"/>
      <c r="M132" s="222"/>
      <c r="N132" s="222"/>
      <c r="O132" s="222"/>
      <c r="P132" s="222"/>
      <c r="Q132" s="222"/>
      <c r="R132" s="222"/>
    </row>
    <row r="133" spans="1:18" x14ac:dyDescent="0.25">
      <c r="A133" s="115">
        <v>4710</v>
      </c>
      <c r="B133" s="106" t="s">
        <v>201</v>
      </c>
      <c r="C133" s="87"/>
      <c r="D133" s="85"/>
      <c r="E133" s="128"/>
      <c r="F133" s="141">
        <f>'2. Income &amp; Expenditure Budget'!F139</f>
        <v>0</v>
      </c>
      <c r="G133" s="222"/>
      <c r="H133" s="222"/>
      <c r="I133" s="222"/>
      <c r="J133" s="222"/>
      <c r="K133" s="222"/>
      <c r="L133" s="222"/>
      <c r="M133" s="222"/>
      <c r="N133" s="222"/>
      <c r="O133" s="222"/>
      <c r="P133" s="222"/>
      <c r="Q133" s="222"/>
      <c r="R133" s="222"/>
    </row>
    <row r="134" spans="1:18" x14ac:dyDescent="0.25">
      <c r="A134" s="115">
        <v>4720</v>
      </c>
      <c r="B134" s="106" t="s">
        <v>202</v>
      </c>
      <c r="C134" s="87"/>
      <c r="D134" s="85"/>
      <c r="E134" s="128"/>
      <c r="F134" s="141">
        <f>'2. Income &amp; Expenditure Budget'!F140</f>
        <v>0</v>
      </c>
      <c r="G134" s="222"/>
      <c r="H134" s="222"/>
      <c r="I134" s="222"/>
      <c r="J134" s="222"/>
      <c r="K134" s="222"/>
      <c r="L134" s="222"/>
      <c r="M134" s="222"/>
      <c r="N134" s="222"/>
      <c r="O134" s="222"/>
      <c r="P134" s="222"/>
      <c r="Q134" s="222"/>
      <c r="R134" s="222"/>
    </row>
    <row r="135" spans="1:18" x14ac:dyDescent="0.25">
      <c r="A135" s="115">
        <v>4730</v>
      </c>
      <c r="B135" s="106" t="s">
        <v>166</v>
      </c>
      <c r="C135" s="87"/>
      <c r="D135" s="85"/>
      <c r="E135" s="128"/>
      <c r="F135" s="141">
        <f>'2. Income &amp; Expenditure Budget'!F141</f>
        <v>21996</v>
      </c>
      <c r="G135" s="222"/>
      <c r="H135" s="222"/>
      <c r="I135" s="222"/>
      <c r="J135" s="222"/>
      <c r="K135" s="222"/>
      <c r="L135" s="222"/>
      <c r="M135" s="222"/>
      <c r="N135" s="222"/>
      <c r="O135" s="222"/>
      <c r="P135" s="222"/>
      <c r="Q135" s="222"/>
      <c r="R135" s="222"/>
    </row>
    <row r="136" spans="1:18" x14ac:dyDescent="0.25">
      <c r="A136" s="115">
        <v>4740</v>
      </c>
      <c r="B136" s="106" t="s">
        <v>203</v>
      </c>
      <c r="C136" s="87"/>
      <c r="D136" s="85"/>
      <c r="E136" s="128"/>
      <c r="F136" s="141">
        <f>'2. Income &amp; Expenditure Budget'!F142</f>
        <v>0</v>
      </c>
      <c r="G136" s="222"/>
      <c r="H136" s="222"/>
      <c r="I136" s="222"/>
      <c r="J136" s="222"/>
      <c r="K136" s="222"/>
      <c r="L136" s="222"/>
      <c r="M136" s="222"/>
      <c r="N136" s="222"/>
      <c r="O136" s="222"/>
      <c r="P136" s="222"/>
      <c r="Q136" s="222"/>
      <c r="R136" s="222"/>
    </row>
    <row r="137" spans="1:18" x14ac:dyDescent="0.25">
      <c r="A137" s="115">
        <v>4741</v>
      </c>
      <c r="B137" s="106" t="s">
        <v>345</v>
      </c>
      <c r="C137" s="87"/>
      <c r="D137" s="85"/>
      <c r="E137" s="128"/>
      <c r="F137" s="141">
        <f>'2. Income &amp; Expenditure Budget'!F143</f>
        <v>0</v>
      </c>
      <c r="G137" s="222"/>
      <c r="H137" s="222"/>
      <c r="I137" s="222"/>
      <c r="J137" s="222"/>
      <c r="K137" s="222"/>
      <c r="L137" s="222"/>
      <c r="M137" s="222"/>
      <c r="N137" s="222"/>
      <c r="O137" s="222"/>
      <c r="P137" s="222"/>
      <c r="Q137" s="222"/>
      <c r="R137" s="222"/>
    </row>
    <row r="138" spans="1:18" x14ac:dyDescent="0.25">
      <c r="A138" s="115">
        <v>4750</v>
      </c>
      <c r="B138" s="106" t="s">
        <v>204</v>
      </c>
      <c r="C138" s="87"/>
      <c r="D138" s="85"/>
      <c r="E138" s="128"/>
      <c r="F138" s="141">
        <f>'2. Income &amp; Expenditure Budget'!F144</f>
        <v>0</v>
      </c>
      <c r="G138" s="222"/>
      <c r="H138" s="222"/>
      <c r="I138" s="222"/>
      <c r="J138" s="222"/>
      <c r="K138" s="222"/>
      <c r="L138" s="222"/>
      <c r="M138" s="222"/>
      <c r="N138" s="222"/>
      <c r="O138" s="222"/>
      <c r="P138" s="222"/>
      <c r="Q138" s="222"/>
      <c r="R138" s="222"/>
    </row>
    <row r="139" spans="1:18" x14ac:dyDescent="0.25">
      <c r="A139" s="115">
        <v>4760</v>
      </c>
      <c r="B139" s="106" t="s">
        <v>205</v>
      </c>
      <c r="C139" s="87"/>
      <c r="D139" s="85"/>
      <c r="E139" s="128"/>
      <c r="F139" s="141">
        <f>'2. Income &amp; Expenditure Budget'!F145</f>
        <v>0</v>
      </c>
      <c r="G139" s="222"/>
      <c r="H139" s="222"/>
      <c r="I139" s="222"/>
      <c r="J139" s="222"/>
      <c r="K139" s="222"/>
      <c r="L139" s="222"/>
      <c r="M139" s="222"/>
      <c r="N139" s="222"/>
      <c r="O139" s="222"/>
      <c r="P139" s="222"/>
      <c r="Q139" s="222"/>
      <c r="R139" s="222"/>
    </row>
    <row r="140" spans="1:18" x14ac:dyDescent="0.25">
      <c r="A140" s="114">
        <v>4770</v>
      </c>
      <c r="B140" s="106" t="s">
        <v>206</v>
      </c>
      <c r="C140" s="87"/>
      <c r="D140" s="85"/>
      <c r="E140" s="128"/>
      <c r="F140" s="141">
        <f>'2. Income &amp; Expenditure Budget'!F146</f>
        <v>0</v>
      </c>
      <c r="G140" s="222"/>
      <c r="H140" s="222"/>
      <c r="I140" s="222"/>
      <c r="J140" s="222"/>
      <c r="K140" s="222"/>
      <c r="L140" s="222"/>
      <c r="M140" s="222"/>
      <c r="N140" s="222"/>
      <c r="O140" s="222"/>
      <c r="P140" s="222"/>
      <c r="Q140" s="222"/>
      <c r="R140" s="222"/>
    </row>
    <row r="141" spans="1:18" x14ac:dyDescent="0.25">
      <c r="A141" s="114">
        <v>4780</v>
      </c>
      <c r="B141" s="106" t="s">
        <v>207</v>
      </c>
      <c r="C141" s="87"/>
      <c r="D141" s="85"/>
      <c r="E141" s="128"/>
      <c r="F141" s="141">
        <f>'2. Income &amp; Expenditure Budget'!F147</f>
        <v>0</v>
      </c>
      <c r="G141" s="222"/>
      <c r="H141" s="222"/>
      <c r="I141" s="222"/>
      <c r="J141" s="222"/>
      <c r="K141" s="222"/>
      <c r="L141" s="222"/>
      <c r="M141" s="222"/>
      <c r="N141" s="222"/>
      <c r="O141" s="222"/>
      <c r="P141" s="222"/>
      <c r="Q141" s="222"/>
      <c r="R141" s="222"/>
    </row>
    <row r="142" spans="1:18" x14ac:dyDescent="0.25">
      <c r="A142" s="114">
        <v>4810</v>
      </c>
      <c r="B142" s="106" t="s">
        <v>208</v>
      </c>
      <c r="C142" s="87"/>
      <c r="D142" s="85"/>
      <c r="E142" s="128"/>
      <c r="F142" s="141">
        <f>'2. Income &amp; Expenditure Budget'!F148</f>
        <v>0</v>
      </c>
      <c r="G142" s="222"/>
      <c r="H142" s="222"/>
      <c r="I142" s="222"/>
      <c r="J142" s="222"/>
      <c r="K142" s="222"/>
      <c r="L142" s="222"/>
      <c r="M142" s="222"/>
      <c r="N142" s="222"/>
      <c r="O142" s="222"/>
      <c r="P142" s="222"/>
      <c r="Q142" s="222"/>
      <c r="R142" s="222"/>
    </row>
    <row r="143" spans="1:18" x14ac:dyDescent="0.25">
      <c r="A143" s="114">
        <v>4815</v>
      </c>
      <c r="B143" s="106" t="s">
        <v>141</v>
      </c>
      <c r="C143" s="87"/>
      <c r="D143" s="85"/>
      <c r="E143" s="128"/>
      <c r="F143" s="141">
        <f>'2. Income &amp; Expenditure Budget'!F149</f>
        <v>0</v>
      </c>
      <c r="G143" s="222"/>
      <c r="H143" s="222"/>
      <c r="I143" s="222"/>
      <c r="J143" s="222"/>
      <c r="K143" s="222"/>
      <c r="L143" s="222"/>
      <c r="M143" s="222"/>
      <c r="N143" s="222"/>
      <c r="O143" s="222"/>
      <c r="P143" s="222"/>
      <c r="Q143" s="222"/>
      <c r="R143" s="222"/>
    </row>
    <row r="144" spans="1:18" x14ac:dyDescent="0.25">
      <c r="A144" s="114">
        <v>4850</v>
      </c>
      <c r="B144" s="106" t="s">
        <v>209</v>
      </c>
      <c r="C144" s="87"/>
      <c r="D144" s="85"/>
      <c r="E144" s="128"/>
      <c r="F144" s="141">
        <f>'2. Income &amp; Expenditure Budget'!F150</f>
        <v>0</v>
      </c>
      <c r="G144" s="222"/>
      <c r="H144" s="222"/>
      <c r="I144" s="222"/>
      <c r="J144" s="222"/>
      <c r="K144" s="222"/>
      <c r="L144" s="222"/>
      <c r="M144" s="222"/>
      <c r="N144" s="222"/>
      <c r="O144" s="222"/>
      <c r="P144" s="222"/>
      <c r="Q144" s="222"/>
      <c r="R144" s="222"/>
    </row>
    <row r="145" spans="1:18" x14ac:dyDescent="0.25">
      <c r="A145" s="120">
        <v>4909</v>
      </c>
      <c r="B145" s="106" t="s">
        <v>367</v>
      </c>
      <c r="C145" s="88"/>
      <c r="D145" s="89"/>
      <c r="E145" s="130"/>
      <c r="F145" s="141">
        <f>'2. Income &amp; Expenditure Budget'!F151</f>
        <v>0</v>
      </c>
      <c r="G145" s="222"/>
      <c r="H145" s="222"/>
      <c r="I145" s="222"/>
      <c r="J145" s="222"/>
      <c r="K145" s="222"/>
      <c r="L145" s="222"/>
      <c r="M145" s="222"/>
      <c r="N145" s="222"/>
      <c r="O145" s="222"/>
      <c r="P145" s="222"/>
      <c r="Q145" s="222"/>
      <c r="R145" s="222"/>
    </row>
    <row r="146" spans="1:18" x14ac:dyDescent="0.25">
      <c r="A146" s="116">
        <v>4910</v>
      </c>
      <c r="B146" s="106" t="s">
        <v>17</v>
      </c>
      <c r="C146" s="88"/>
      <c r="D146" s="89"/>
      <c r="E146" s="130"/>
      <c r="F146" s="141">
        <f>'2. Income &amp; Expenditure Budget'!F152</f>
        <v>0</v>
      </c>
      <c r="G146" s="222"/>
      <c r="H146" s="222"/>
      <c r="I146" s="222"/>
      <c r="J146" s="222"/>
      <c r="K146" s="222"/>
      <c r="L146" s="222"/>
      <c r="M146" s="222"/>
      <c r="N146" s="222"/>
      <c r="O146" s="222"/>
      <c r="P146" s="222"/>
      <c r="Q146" s="222"/>
      <c r="R146" s="222"/>
    </row>
    <row r="147" spans="1:18" x14ac:dyDescent="0.25">
      <c r="A147" s="116">
        <v>4911</v>
      </c>
      <c r="B147" s="106" t="s">
        <v>225</v>
      </c>
      <c r="C147" s="88"/>
      <c r="D147" s="89"/>
      <c r="E147" s="130"/>
      <c r="F147" s="141">
        <f>'2. Income &amp; Expenditure Budget'!F153</f>
        <v>0</v>
      </c>
      <c r="G147" s="222"/>
      <c r="H147" s="222"/>
      <c r="I147" s="222"/>
      <c r="J147" s="222"/>
      <c r="K147" s="222"/>
      <c r="L147" s="222"/>
      <c r="M147" s="222"/>
      <c r="N147" s="222"/>
      <c r="O147" s="222"/>
      <c r="P147" s="222"/>
      <c r="Q147" s="222"/>
      <c r="R147" s="222"/>
    </row>
    <row r="148" spans="1:18" x14ac:dyDescent="0.25">
      <c r="A148" s="116">
        <v>4912</v>
      </c>
      <c r="B148" s="106" t="s">
        <v>210</v>
      </c>
      <c r="C148" s="88"/>
      <c r="D148" s="89"/>
      <c r="E148" s="130"/>
      <c r="F148" s="141">
        <f>'2. Income &amp; Expenditure Budget'!F154</f>
        <v>0</v>
      </c>
      <c r="G148" s="222"/>
      <c r="H148" s="222"/>
      <c r="I148" s="222"/>
      <c r="J148" s="222"/>
      <c r="K148" s="222"/>
      <c r="L148" s="222"/>
      <c r="M148" s="222"/>
      <c r="N148" s="222"/>
      <c r="O148" s="222"/>
      <c r="P148" s="222"/>
      <c r="Q148" s="222"/>
      <c r="R148" s="222"/>
    </row>
    <row r="149" spans="1:18" x14ac:dyDescent="0.25">
      <c r="A149" s="116">
        <v>4913</v>
      </c>
      <c r="B149" s="106" t="s">
        <v>226</v>
      </c>
      <c r="C149" s="88"/>
      <c r="D149" s="89"/>
      <c r="E149" s="130"/>
      <c r="F149" s="141">
        <f>'2. Income &amp; Expenditure Budget'!F155</f>
        <v>0</v>
      </c>
      <c r="G149" s="222"/>
      <c r="H149" s="222"/>
      <c r="I149" s="222"/>
      <c r="J149" s="222"/>
      <c r="K149" s="222"/>
      <c r="L149" s="222"/>
      <c r="M149" s="222"/>
      <c r="N149" s="222"/>
      <c r="O149" s="222"/>
      <c r="P149" s="222"/>
      <c r="Q149" s="222"/>
      <c r="R149" s="222"/>
    </row>
    <row r="150" spans="1:18" x14ac:dyDescent="0.25">
      <c r="A150" s="116">
        <v>4914</v>
      </c>
      <c r="B150" s="106" t="s">
        <v>331</v>
      </c>
      <c r="C150" s="88"/>
      <c r="D150" s="89"/>
      <c r="E150" s="130"/>
      <c r="F150" s="141">
        <f>'2. Income &amp; Expenditure Budget'!F156</f>
        <v>0</v>
      </c>
      <c r="G150" s="222"/>
      <c r="H150" s="222"/>
      <c r="I150" s="222"/>
      <c r="J150" s="222"/>
      <c r="K150" s="222"/>
      <c r="L150" s="222"/>
      <c r="M150" s="222"/>
      <c r="N150" s="222"/>
      <c r="O150" s="222"/>
      <c r="P150" s="222"/>
      <c r="Q150" s="222"/>
      <c r="R150" s="222"/>
    </row>
    <row r="151" spans="1:18" x14ac:dyDescent="0.25">
      <c r="A151" s="116">
        <v>4915</v>
      </c>
      <c r="B151" s="106" t="s">
        <v>347</v>
      </c>
      <c r="C151" s="88"/>
      <c r="D151" s="89"/>
      <c r="E151" s="130"/>
      <c r="F151" s="141">
        <f>'2. Income &amp; Expenditure Budget'!F157</f>
        <v>0</v>
      </c>
      <c r="G151" s="222"/>
      <c r="H151" s="222"/>
      <c r="I151" s="222"/>
      <c r="J151" s="222"/>
      <c r="K151" s="222"/>
      <c r="L151" s="222"/>
      <c r="M151" s="222"/>
      <c r="N151" s="222"/>
      <c r="O151" s="222"/>
      <c r="P151" s="222"/>
      <c r="Q151" s="222"/>
      <c r="R151" s="222"/>
    </row>
    <row r="152" spans="1:18" x14ac:dyDescent="0.25">
      <c r="A152" s="116">
        <v>4916</v>
      </c>
      <c r="B152" s="106" t="s">
        <v>211</v>
      </c>
      <c r="C152" s="88"/>
      <c r="D152" s="89"/>
      <c r="E152" s="130"/>
      <c r="F152" s="141">
        <f>'2. Income &amp; Expenditure Budget'!F158</f>
        <v>0</v>
      </c>
      <c r="G152" s="222"/>
      <c r="H152" s="222"/>
      <c r="I152" s="222"/>
      <c r="J152" s="222"/>
      <c r="K152" s="222"/>
      <c r="L152" s="222"/>
      <c r="M152" s="222"/>
      <c r="N152" s="222"/>
      <c r="O152" s="222"/>
      <c r="P152" s="222"/>
      <c r="Q152" s="222"/>
      <c r="R152" s="222"/>
    </row>
    <row r="153" spans="1:18" x14ac:dyDescent="0.25">
      <c r="A153" s="116">
        <v>4918</v>
      </c>
      <c r="B153" s="106" t="s">
        <v>167</v>
      </c>
      <c r="C153" s="88"/>
      <c r="D153" s="89"/>
      <c r="E153" s="130"/>
      <c r="F153" s="141">
        <f>'2. Income &amp; Expenditure Budget'!F159</f>
        <v>0</v>
      </c>
      <c r="G153" s="222"/>
      <c r="H153" s="222"/>
      <c r="I153" s="222"/>
      <c r="J153" s="222"/>
      <c r="K153" s="222"/>
      <c r="L153" s="222"/>
      <c r="M153" s="222"/>
      <c r="N153" s="222"/>
      <c r="O153" s="222"/>
      <c r="P153" s="222"/>
      <c r="Q153" s="222"/>
      <c r="R153" s="222"/>
    </row>
    <row r="154" spans="1:18" x14ac:dyDescent="0.25">
      <c r="A154" s="116">
        <v>4922</v>
      </c>
      <c r="B154" s="106" t="s">
        <v>212</v>
      </c>
      <c r="C154" s="88"/>
      <c r="D154" s="89"/>
      <c r="E154" s="130"/>
      <c r="F154" s="141">
        <f>'2. Income &amp; Expenditure Budget'!F161</f>
        <v>0</v>
      </c>
      <c r="G154" s="222"/>
      <c r="H154" s="222"/>
      <c r="I154" s="222"/>
      <c r="J154" s="222"/>
      <c r="K154" s="222"/>
      <c r="L154" s="222"/>
      <c r="M154" s="222"/>
      <c r="N154" s="222"/>
      <c r="O154" s="222"/>
      <c r="P154" s="222"/>
      <c r="Q154" s="222"/>
      <c r="R154" s="222"/>
    </row>
    <row r="155" spans="1:18" x14ac:dyDescent="0.25">
      <c r="A155" s="116">
        <v>4923</v>
      </c>
      <c r="B155" s="106" t="s">
        <v>168</v>
      </c>
      <c r="C155" s="88"/>
      <c r="D155" s="89"/>
      <c r="E155" s="130"/>
      <c r="F155" s="141">
        <f>'2. Income &amp; Expenditure Budget'!F162</f>
        <v>0</v>
      </c>
      <c r="G155" s="222"/>
      <c r="H155" s="222"/>
      <c r="I155" s="222"/>
      <c r="J155" s="222"/>
      <c r="K155" s="222"/>
      <c r="L155" s="222"/>
      <c r="M155" s="222"/>
      <c r="N155" s="222"/>
      <c r="O155" s="222"/>
      <c r="P155" s="222"/>
      <c r="Q155" s="222"/>
      <c r="R155" s="222"/>
    </row>
    <row r="156" spans="1:18" x14ac:dyDescent="0.25">
      <c r="A156" s="116">
        <v>4924</v>
      </c>
      <c r="B156" s="106" t="s">
        <v>169</v>
      </c>
      <c r="C156" s="88"/>
      <c r="D156" s="89"/>
      <c r="E156" s="130"/>
      <c r="F156" s="141">
        <f>'2. Income &amp; Expenditure Budget'!F163</f>
        <v>0</v>
      </c>
      <c r="G156" s="222"/>
      <c r="H156" s="222"/>
      <c r="I156" s="222"/>
      <c r="J156" s="222"/>
      <c r="K156" s="222"/>
      <c r="L156" s="222"/>
      <c r="M156" s="222"/>
      <c r="N156" s="222"/>
      <c r="O156" s="222"/>
      <c r="P156" s="222"/>
      <c r="Q156" s="222"/>
      <c r="R156" s="222"/>
    </row>
    <row r="157" spans="1:18" x14ac:dyDescent="0.25">
      <c r="A157" s="116">
        <v>4925</v>
      </c>
      <c r="B157" s="106" t="s">
        <v>213</v>
      </c>
      <c r="C157" s="88"/>
      <c r="D157" s="89"/>
      <c r="E157" s="130"/>
      <c r="F157" s="141">
        <f>'2. Income &amp; Expenditure Budget'!F164</f>
        <v>0</v>
      </c>
      <c r="G157" s="222"/>
      <c r="H157" s="222"/>
      <c r="I157" s="222"/>
      <c r="J157" s="222"/>
      <c r="K157" s="222"/>
      <c r="L157" s="222"/>
      <c r="M157" s="222"/>
      <c r="N157" s="222"/>
      <c r="O157" s="222"/>
      <c r="P157" s="222"/>
      <c r="Q157" s="222"/>
      <c r="R157" s="222"/>
    </row>
    <row r="158" spans="1:18" ht="15.75" thickBot="1" x14ac:dyDescent="0.3">
      <c r="A158" s="116">
        <v>4928</v>
      </c>
      <c r="B158" s="106" t="s">
        <v>346</v>
      </c>
      <c r="C158" s="88"/>
      <c r="D158" s="89"/>
      <c r="E158" s="130"/>
      <c r="F158" s="141">
        <f>'2. Income &amp; Expenditure Budget'!F165</f>
        <v>0</v>
      </c>
      <c r="G158" s="222"/>
      <c r="H158" s="222"/>
      <c r="I158" s="222"/>
      <c r="J158" s="222"/>
      <c r="K158" s="222"/>
      <c r="L158" s="222"/>
      <c r="M158" s="222"/>
      <c r="N158" s="222"/>
      <c r="O158" s="222"/>
      <c r="P158" s="222"/>
      <c r="Q158" s="222"/>
      <c r="R158" s="222"/>
    </row>
    <row r="159" spans="1:18" ht="15.75" thickBot="1" x14ac:dyDescent="0.3">
      <c r="A159" s="173" t="s">
        <v>110</v>
      </c>
      <c r="B159" s="174"/>
      <c r="C159" s="174"/>
      <c r="D159" s="174"/>
      <c r="E159" s="174"/>
      <c r="F159" s="175">
        <f t="shared" ref="F159:R159" si="6">SUM(F110:F158)</f>
        <v>21996</v>
      </c>
      <c r="G159" s="263">
        <f t="shared" si="6"/>
        <v>0</v>
      </c>
      <c r="H159" s="263">
        <f t="shared" si="6"/>
        <v>0</v>
      </c>
      <c r="I159" s="263">
        <f t="shared" si="6"/>
        <v>0</v>
      </c>
      <c r="J159" s="263">
        <f t="shared" si="6"/>
        <v>0</v>
      </c>
      <c r="K159" s="263">
        <f t="shared" si="6"/>
        <v>0</v>
      </c>
      <c r="L159" s="263">
        <f t="shared" si="6"/>
        <v>0</v>
      </c>
      <c r="M159" s="263">
        <f t="shared" si="6"/>
        <v>0</v>
      </c>
      <c r="N159" s="263">
        <f t="shared" si="6"/>
        <v>0</v>
      </c>
      <c r="O159" s="263">
        <f t="shared" si="6"/>
        <v>0</v>
      </c>
      <c r="P159" s="263">
        <f t="shared" si="6"/>
        <v>0</v>
      </c>
      <c r="Q159" s="263">
        <f t="shared" si="6"/>
        <v>0</v>
      </c>
      <c r="R159" s="263">
        <f t="shared" si="6"/>
        <v>0</v>
      </c>
    </row>
    <row r="160" spans="1:18" ht="15.75" thickBot="1" x14ac:dyDescent="0.3">
      <c r="A160" s="117"/>
      <c r="B160" s="80" t="s">
        <v>76</v>
      </c>
      <c r="D160" s="14"/>
      <c r="E160" s="14"/>
      <c r="F160" s="138"/>
      <c r="G160" s="222"/>
      <c r="H160" s="222"/>
      <c r="I160" s="222"/>
      <c r="J160" s="222"/>
      <c r="K160" s="222"/>
      <c r="L160" s="222"/>
      <c r="M160" s="222"/>
      <c r="N160" s="222"/>
      <c r="O160" s="222"/>
      <c r="P160" s="222"/>
      <c r="Q160" s="222"/>
      <c r="R160" s="222"/>
    </row>
    <row r="161" spans="1:18" ht="15.75" thickBot="1" x14ac:dyDescent="0.3">
      <c r="A161" s="173" t="s">
        <v>102</v>
      </c>
      <c r="B161" s="174"/>
      <c r="C161" s="174"/>
      <c r="D161" s="174"/>
      <c r="E161" s="174"/>
      <c r="F161" s="175"/>
      <c r="G161" s="222"/>
      <c r="H161" s="222"/>
      <c r="I161" s="222"/>
      <c r="J161" s="222"/>
      <c r="K161" s="222"/>
      <c r="L161" s="222"/>
      <c r="M161" s="222"/>
      <c r="N161" s="222"/>
      <c r="O161" s="222"/>
      <c r="P161" s="222"/>
      <c r="Q161" s="222"/>
      <c r="R161" s="222"/>
    </row>
    <row r="162" spans="1:18" x14ac:dyDescent="0.25">
      <c r="A162" s="114">
        <v>5010</v>
      </c>
      <c r="B162" s="106" t="s">
        <v>18</v>
      </c>
      <c r="C162" s="87"/>
      <c r="D162" s="85"/>
      <c r="E162" s="128"/>
      <c r="F162" s="134">
        <f>'2. Income &amp; Expenditure Budget'!F169</f>
        <v>0</v>
      </c>
      <c r="G162" s="222"/>
      <c r="H162" s="222"/>
      <c r="I162" s="222"/>
      <c r="J162" s="222"/>
      <c r="K162" s="222"/>
      <c r="L162" s="222"/>
      <c r="M162" s="222"/>
      <c r="N162" s="222"/>
      <c r="O162" s="222"/>
      <c r="P162" s="222"/>
      <c r="Q162" s="222"/>
      <c r="R162" s="222"/>
    </row>
    <row r="163" spans="1:18" x14ac:dyDescent="0.25">
      <c r="A163" s="120">
        <v>5011</v>
      </c>
      <c r="B163" s="106" t="s">
        <v>243</v>
      </c>
      <c r="C163" s="87"/>
      <c r="D163" s="85"/>
      <c r="E163" s="128"/>
      <c r="F163" s="134">
        <f>'2. Income &amp; Expenditure Budget'!F170</f>
        <v>0</v>
      </c>
      <c r="G163" s="222"/>
      <c r="H163" s="222"/>
      <c r="I163" s="222"/>
      <c r="J163" s="222"/>
      <c r="K163" s="222"/>
      <c r="L163" s="222"/>
      <c r="M163" s="222"/>
      <c r="N163" s="222"/>
      <c r="O163" s="222"/>
      <c r="P163" s="222"/>
      <c r="Q163" s="222"/>
      <c r="R163" s="222"/>
    </row>
    <row r="164" spans="1:18" x14ac:dyDescent="0.25">
      <c r="A164" s="114">
        <v>5030</v>
      </c>
      <c r="B164" s="106" t="s">
        <v>114</v>
      </c>
      <c r="C164" s="87"/>
      <c r="D164" s="85"/>
      <c r="E164" s="128"/>
      <c r="F164" s="134">
        <f>'2. Income &amp; Expenditure Budget'!F171</f>
        <v>0</v>
      </c>
      <c r="G164" s="222"/>
      <c r="H164" s="222"/>
      <c r="I164" s="222"/>
      <c r="J164" s="222"/>
      <c r="K164" s="222"/>
      <c r="L164" s="222"/>
      <c r="M164" s="222"/>
      <c r="N164" s="222"/>
      <c r="O164" s="222"/>
      <c r="P164" s="222"/>
      <c r="Q164" s="222"/>
      <c r="R164" s="222"/>
    </row>
    <row r="165" spans="1:18" x14ac:dyDescent="0.25">
      <c r="A165" s="115">
        <v>5110</v>
      </c>
      <c r="B165" s="106" t="s">
        <v>19</v>
      </c>
      <c r="C165" s="87"/>
      <c r="D165" s="85"/>
      <c r="E165" s="128"/>
      <c r="F165" s="134">
        <f>'2. Income &amp; Expenditure Budget'!F172</f>
        <v>0</v>
      </c>
      <c r="G165" s="222"/>
      <c r="H165" s="222"/>
      <c r="I165" s="222"/>
      <c r="J165" s="222"/>
      <c r="K165" s="222"/>
      <c r="L165" s="222"/>
      <c r="M165" s="222"/>
      <c r="N165" s="222"/>
      <c r="O165" s="222"/>
      <c r="P165" s="222"/>
      <c r="Q165" s="222"/>
      <c r="R165" s="222"/>
    </row>
    <row r="166" spans="1:18" x14ac:dyDescent="0.25">
      <c r="A166" s="120">
        <v>5111</v>
      </c>
      <c r="B166" s="106" t="s">
        <v>242</v>
      </c>
      <c r="C166" s="87"/>
      <c r="D166" s="85"/>
      <c r="E166" s="128"/>
      <c r="F166" s="134">
        <f>'2. Income &amp; Expenditure Budget'!F173</f>
        <v>0</v>
      </c>
      <c r="G166" s="222"/>
      <c r="H166" s="222"/>
      <c r="I166" s="222"/>
      <c r="J166" s="222"/>
      <c r="K166" s="222"/>
      <c r="L166" s="222"/>
      <c r="M166" s="222"/>
      <c r="N166" s="222"/>
      <c r="O166" s="222"/>
      <c r="P166" s="222"/>
      <c r="Q166" s="222"/>
      <c r="R166" s="222"/>
    </row>
    <row r="167" spans="1:18" x14ac:dyDescent="0.25">
      <c r="A167" s="115">
        <v>5112</v>
      </c>
      <c r="B167" s="106" t="s">
        <v>170</v>
      </c>
      <c r="C167" s="87"/>
      <c r="D167" s="85"/>
      <c r="E167" s="128"/>
      <c r="F167" s="134">
        <f>'2. Income &amp; Expenditure Budget'!F174</f>
        <v>0</v>
      </c>
      <c r="G167" s="222"/>
      <c r="H167" s="222"/>
      <c r="I167" s="222"/>
      <c r="J167" s="222"/>
      <c r="K167" s="222"/>
      <c r="L167" s="222"/>
      <c r="M167" s="222"/>
      <c r="N167" s="222"/>
      <c r="O167" s="222"/>
      <c r="P167" s="222"/>
      <c r="Q167" s="222"/>
      <c r="R167" s="222"/>
    </row>
    <row r="168" spans="1:18" x14ac:dyDescent="0.25">
      <c r="A168" s="115">
        <v>5150</v>
      </c>
      <c r="B168" s="106" t="s">
        <v>20</v>
      </c>
      <c r="C168" s="87"/>
      <c r="D168" s="85"/>
      <c r="E168" s="128"/>
      <c r="F168" s="134">
        <f>'2. Income &amp; Expenditure Budget'!F175</f>
        <v>0</v>
      </c>
      <c r="G168" s="222"/>
      <c r="H168" s="222"/>
      <c r="I168" s="222"/>
      <c r="J168" s="222"/>
      <c r="K168" s="222"/>
      <c r="L168" s="222"/>
      <c r="M168" s="222"/>
      <c r="N168" s="222"/>
      <c r="O168" s="222"/>
      <c r="P168" s="222"/>
      <c r="Q168" s="222"/>
      <c r="R168" s="222"/>
    </row>
    <row r="169" spans="1:18" x14ac:dyDescent="0.25">
      <c r="A169" s="115">
        <v>5170</v>
      </c>
      <c r="B169" s="106" t="s">
        <v>21</v>
      </c>
      <c r="C169" s="87"/>
      <c r="D169" s="85"/>
      <c r="E169" s="128"/>
      <c r="F169" s="134">
        <f>'2. Income &amp; Expenditure Budget'!F176</f>
        <v>0</v>
      </c>
      <c r="G169" s="222"/>
      <c r="H169" s="222"/>
      <c r="I169" s="222"/>
      <c r="J169" s="222"/>
      <c r="K169" s="222"/>
      <c r="L169" s="222"/>
      <c r="M169" s="222"/>
      <c r="N169" s="222"/>
      <c r="O169" s="222"/>
      <c r="P169" s="222"/>
      <c r="Q169" s="222"/>
      <c r="R169" s="222"/>
    </row>
    <row r="170" spans="1:18" x14ac:dyDescent="0.25">
      <c r="A170" s="115">
        <v>5175</v>
      </c>
      <c r="B170" s="106" t="s">
        <v>348</v>
      </c>
      <c r="C170" s="87"/>
      <c r="D170" s="85"/>
      <c r="E170" s="128"/>
      <c r="F170" s="134">
        <f>'2. Income &amp; Expenditure Budget'!F177</f>
        <v>0</v>
      </c>
      <c r="G170" s="222"/>
      <c r="H170" s="222"/>
      <c r="I170" s="222"/>
      <c r="J170" s="222"/>
      <c r="K170" s="222"/>
      <c r="L170" s="222"/>
      <c r="M170" s="222"/>
      <c r="N170" s="222"/>
      <c r="O170" s="222"/>
      <c r="P170" s="222"/>
      <c r="Q170" s="222"/>
      <c r="R170" s="222"/>
    </row>
    <row r="171" spans="1:18" x14ac:dyDescent="0.25">
      <c r="A171" s="115">
        <v>5310</v>
      </c>
      <c r="B171" s="106" t="s">
        <v>22</v>
      </c>
      <c r="C171" s="87"/>
      <c r="D171" s="85"/>
      <c r="E171" s="128"/>
      <c r="F171" s="134">
        <f>'2. Income &amp; Expenditure Budget'!F178</f>
        <v>0</v>
      </c>
      <c r="G171" s="222"/>
      <c r="H171" s="222"/>
      <c r="I171" s="222"/>
      <c r="J171" s="222"/>
      <c r="K171" s="222"/>
      <c r="L171" s="222"/>
      <c r="M171" s="222"/>
      <c r="N171" s="222"/>
      <c r="O171" s="222"/>
      <c r="P171" s="222"/>
      <c r="Q171" s="222"/>
      <c r="R171" s="222"/>
    </row>
    <row r="172" spans="1:18" x14ac:dyDescent="0.25">
      <c r="A172" s="115">
        <v>5315</v>
      </c>
      <c r="B172" s="106" t="s">
        <v>227</v>
      </c>
      <c r="C172" s="87"/>
      <c r="D172" s="85"/>
      <c r="E172" s="128"/>
      <c r="F172" s="134">
        <f>'2. Income &amp; Expenditure Budget'!F179</f>
        <v>0</v>
      </c>
      <c r="G172" s="222"/>
      <c r="H172" s="222"/>
      <c r="I172" s="222"/>
      <c r="J172" s="222"/>
      <c r="K172" s="222"/>
      <c r="L172" s="222"/>
      <c r="M172" s="222"/>
      <c r="N172" s="222"/>
      <c r="O172" s="222"/>
      <c r="P172" s="222"/>
      <c r="Q172" s="222"/>
      <c r="R172" s="222"/>
    </row>
    <row r="173" spans="1:18" x14ac:dyDescent="0.25">
      <c r="A173" s="120">
        <v>5316</v>
      </c>
      <c r="B173" s="106" t="s">
        <v>370</v>
      </c>
      <c r="C173" s="87"/>
      <c r="D173" s="85"/>
      <c r="E173" s="128"/>
      <c r="F173" s="134">
        <f>'2. Income &amp; Expenditure Budget'!F180</f>
        <v>0</v>
      </c>
      <c r="G173" s="222"/>
      <c r="H173" s="222"/>
      <c r="I173" s="222"/>
      <c r="J173" s="222"/>
      <c r="K173" s="222"/>
      <c r="L173" s="222"/>
      <c r="M173" s="222"/>
      <c r="N173" s="222"/>
      <c r="O173" s="222"/>
      <c r="P173" s="222"/>
      <c r="Q173" s="222"/>
      <c r="R173" s="222"/>
    </row>
    <row r="174" spans="1:18" x14ac:dyDescent="0.25">
      <c r="A174" s="114">
        <v>5350</v>
      </c>
      <c r="B174" s="106" t="s">
        <v>23</v>
      </c>
      <c r="C174" s="87"/>
      <c r="D174" s="85"/>
      <c r="E174" s="128"/>
      <c r="F174" s="134">
        <f>'2. Income &amp; Expenditure Budget'!F181</f>
        <v>0</v>
      </c>
      <c r="G174" s="222"/>
      <c r="H174" s="222"/>
      <c r="I174" s="222"/>
      <c r="J174" s="222"/>
      <c r="K174" s="222"/>
      <c r="L174" s="222"/>
      <c r="M174" s="222"/>
      <c r="N174" s="222"/>
      <c r="O174" s="222"/>
      <c r="P174" s="222"/>
      <c r="Q174" s="222"/>
      <c r="R174" s="222"/>
    </row>
    <row r="175" spans="1:18" x14ac:dyDescent="0.25">
      <c r="A175" s="114">
        <v>5400</v>
      </c>
      <c r="B175" s="106" t="s">
        <v>24</v>
      </c>
      <c r="C175" s="87"/>
      <c r="D175" s="85"/>
      <c r="E175" s="128"/>
      <c r="F175" s="134">
        <f>'2. Income &amp; Expenditure Budget'!F182</f>
        <v>0</v>
      </c>
      <c r="G175" s="222"/>
      <c r="H175" s="222"/>
      <c r="I175" s="222"/>
      <c r="J175" s="222"/>
      <c r="K175" s="222"/>
      <c r="L175" s="222"/>
      <c r="M175" s="222"/>
      <c r="N175" s="222"/>
      <c r="O175" s="222"/>
      <c r="P175" s="222"/>
      <c r="Q175" s="222"/>
      <c r="R175" s="222"/>
    </row>
    <row r="176" spans="1:18" x14ac:dyDescent="0.25">
      <c r="A176" s="114">
        <v>5450</v>
      </c>
      <c r="B176" s="106" t="s">
        <v>25</v>
      </c>
      <c r="C176" s="87"/>
      <c r="D176" s="85"/>
      <c r="E176" s="128"/>
      <c r="F176" s="134">
        <f>'2. Income &amp; Expenditure Budget'!F183</f>
        <v>0</v>
      </c>
      <c r="G176" s="222"/>
      <c r="H176" s="222"/>
      <c r="I176" s="222"/>
      <c r="J176" s="222"/>
      <c r="K176" s="222"/>
      <c r="L176" s="222"/>
      <c r="M176" s="222"/>
      <c r="N176" s="222"/>
      <c r="O176" s="222"/>
      <c r="P176" s="222"/>
      <c r="Q176" s="222"/>
      <c r="R176" s="222"/>
    </row>
    <row r="177" spans="1:18" x14ac:dyDescent="0.25">
      <c r="A177" s="114">
        <v>5510</v>
      </c>
      <c r="B177" s="106" t="s">
        <v>26</v>
      </c>
      <c r="C177" s="87"/>
      <c r="D177" s="85"/>
      <c r="E177" s="128"/>
      <c r="F177" s="134">
        <f>'2. Income &amp; Expenditure Budget'!F184</f>
        <v>0</v>
      </c>
      <c r="G177" s="222"/>
      <c r="H177" s="222"/>
      <c r="I177" s="222"/>
      <c r="J177" s="222"/>
      <c r="K177" s="222"/>
      <c r="L177" s="222"/>
      <c r="M177" s="222"/>
      <c r="N177" s="222"/>
      <c r="O177" s="222"/>
      <c r="P177" s="222"/>
      <c r="Q177" s="222"/>
      <c r="R177" s="222"/>
    </row>
    <row r="178" spans="1:18" x14ac:dyDescent="0.25">
      <c r="A178" s="114">
        <v>5550</v>
      </c>
      <c r="B178" s="106" t="s">
        <v>27</v>
      </c>
      <c r="C178" s="87"/>
      <c r="D178" s="85"/>
      <c r="E178" s="128"/>
      <c r="F178" s="134">
        <f>'2. Income &amp; Expenditure Budget'!F185</f>
        <v>0</v>
      </c>
      <c r="G178" s="222"/>
      <c r="H178" s="222"/>
      <c r="I178" s="222"/>
      <c r="J178" s="222"/>
      <c r="K178" s="222"/>
      <c r="L178" s="222"/>
      <c r="M178" s="222"/>
      <c r="N178" s="222"/>
      <c r="O178" s="222"/>
      <c r="P178" s="222"/>
      <c r="Q178" s="222"/>
      <c r="R178" s="222"/>
    </row>
    <row r="179" spans="1:18" x14ac:dyDescent="0.25">
      <c r="A179" s="114">
        <v>5551</v>
      </c>
      <c r="B179" s="106" t="s">
        <v>241</v>
      </c>
      <c r="C179" s="87"/>
      <c r="D179" s="85"/>
      <c r="E179" s="128"/>
      <c r="F179" s="134">
        <f>'2. Income &amp; Expenditure Budget'!F186</f>
        <v>0</v>
      </c>
      <c r="G179" s="222"/>
      <c r="H179" s="222"/>
      <c r="I179" s="222"/>
      <c r="J179" s="222"/>
      <c r="K179" s="222"/>
      <c r="L179" s="222"/>
      <c r="M179" s="222"/>
      <c r="N179" s="222"/>
      <c r="O179" s="222"/>
      <c r="P179" s="222"/>
      <c r="Q179" s="222"/>
      <c r="R179" s="222"/>
    </row>
    <row r="180" spans="1:18" x14ac:dyDescent="0.25">
      <c r="A180" s="120">
        <v>5552</v>
      </c>
      <c r="B180" s="106" t="s">
        <v>240</v>
      </c>
      <c r="C180" s="87"/>
      <c r="D180" s="85"/>
      <c r="E180" s="128"/>
      <c r="F180" s="134">
        <f>'2. Income &amp; Expenditure Budget'!F187</f>
        <v>0</v>
      </c>
      <c r="G180" s="222"/>
      <c r="H180" s="222"/>
      <c r="I180" s="222"/>
      <c r="J180" s="222"/>
      <c r="K180" s="222"/>
      <c r="L180" s="222"/>
      <c r="M180" s="222"/>
      <c r="N180" s="222"/>
      <c r="O180" s="222"/>
      <c r="P180" s="222"/>
      <c r="Q180" s="222"/>
      <c r="R180" s="222"/>
    </row>
    <row r="181" spans="1:18" x14ac:dyDescent="0.25">
      <c r="A181" s="114">
        <v>5610</v>
      </c>
      <c r="B181" s="106" t="s">
        <v>340</v>
      </c>
      <c r="C181" s="87"/>
      <c r="D181" s="85"/>
      <c r="E181" s="128"/>
      <c r="F181" s="134">
        <f>'2. Income &amp; Expenditure Budget'!F188</f>
        <v>0</v>
      </c>
      <c r="G181" s="222"/>
      <c r="H181" s="222"/>
      <c r="I181" s="222"/>
      <c r="J181" s="222"/>
      <c r="K181" s="222"/>
      <c r="L181" s="222"/>
      <c r="M181" s="222"/>
      <c r="N181" s="222"/>
      <c r="O181" s="222"/>
      <c r="P181" s="222"/>
      <c r="Q181" s="222"/>
      <c r="R181" s="222"/>
    </row>
    <row r="182" spans="1:18" x14ac:dyDescent="0.25">
      <c r="A182" s="114">
        <v>5611</v>
      </c>
      <c r="B182" s="106" t="s">
        <v>341</v>
      </c>
      <c r="C182" s="87"/>
      <c r="D182" s="85"/>
      <c r="E182" s="128"/>
      <c r="F182" s="134">
        <f>'2. Income &amp; Expenditure Budget'!F189</f>
        <v>0</v>
      </c>
      <c r="G182" s="222"/>
      <c r="H182" s="222"/>
      <c r="I182" s="222"/>
      <c r="J182" s="222"/>
      <c r="K182" s="222"/>
      <c r="L182" s="222"/>
      <c r="M182" s="222"/>
      <c r="N182" s="222"/>
      <c r="O182" s="222"/>
      <c r="P182" s="222"/>
      <c r="Q182" s="222"/>
      <c r="R182" s="222"/>
    </row>
    <row r="183" spans="1:18" x14ac:dyDescent="0.25">
      <c r="A183" s="114">
        <v>5700</v>
      </c>
      <c r="B183" s="106" t="s">
        <v>171</v>
      </c>
      <c r="C183" s="87"/>
      <c r="D183" s="85"/>
      <c r="E183" s="128"/>
      <c r="F183" s="134">
        <f>'2. Income &amp; Expenditure Budget'!F190</f>
        <v>0</v>
      </c>
      <c r="G183" s="222"/>
      <c r="H183" s="222"/>
      <c r="I183" s="222"/>
      <c r="J183" s="222"/>
      <c r="K183" s="222"/>
      <c r="L183" s="222"/>
      <c r="M183" s="222"/>
      <c r="N183" s="222"/>
      <c r="O183" s="222"/>
      <c r="P183" s="222"/>
      <c r="Q183" s="222"/>
      <c r="R183" s="222"/>
    </row>
    <row r="184" spans="1:18" x14ac:dyDescent="0.25">
      <c r="A184" s="116">
        <v>5800</v>
      </c>
      <c r="B184" s="106" t="s">
        <v>228</v>
      </c>
      <c r="C184" s="88"/>
      <c r="D184" s="89"/>
      <c r="E184" s="130"/>
      <c r="F184" s="134">
        <f>'2. Income &amp; Expenditure Budget'!F191</f>
        <v>0</v>
      </c>
      <c r="G184" s="222"/>
      <c r="H184" s="222"/>
      <c r="I184" s="222"/>
      <c r="J184" s="222"/>
      <c r="K184" s="222"/>
      <c r="L184" s="222"/>
      <c r="M184" s="222"/>
      <c r="N184" s="222"/>
      <c r="O184" s="222"/>
      <c r="P184" s="222"/>
      <c r="Q184" s="222"/>
      <c r="R184" s="222"/>
    </row>
    <row r="185" spans="1:18" x14ac:dyDescent="0.25">
      <c r="A185" s="116">
        <v>5801</v>
      </c>
      <c r="B185" s="106" t="s">
        <v>239</v>
      </c>
      <c r="C185" s="88"/>
      <c r="D185" s="89"/>
      <c r="E185" s="130"/>
      <c r="F185" s="134">
        <f>'2. Income &amp; Expenditure Budget'!F192</f>
        <v>0</v>
      </c>
      <c r="G185" s="222"/>
      <c r="H185" s="222"/>
      <c r="I185" s="222"/>
      <c r="J185" s="222"/>
      <c r="K185" s="222"/>
      <c r="L185" s="222"/>
      <c r="M185" s="222"/>
      <c r="N185" s="222"/>
      <c r="O185" s="222"/>
      <c r="P185" s="222"/>
      <c r="Q185" s="222"/>
      <c r="R185" s="222"/>
    </row>
    <row r="186" spans="1:18" x14ac:dyDescent="0.25">
      <c r="A186" s="116">
        <v>5802</v>
      </c>
      <c r="B186" s="106" t="s">
        <v>238</v>
      </c>
      <c r="C186" s="88"/>
      <c r="D186" s="89"/>
      <c r="E186" s="130"/>
      <c r="F186" s="134">
        <f>'2. Income &amp; Expenditure Budget'!F193</f>
        <v>16000</v>
      </c>
      <c r="G186" s="222"/>
      <c r="H186" s="222"/>
      <c r="I186" s="222"/>
      <c r="J186" s="222"/>
      <c r="K186" s="222"/>
      <c r="L186" s="222"/>
      <c r="M186" s="222"/>
      <c r="N186" s="222"/>
      <c r="O186" s="222"/>
      <c r="P186" s="222"/>
      <c r="Q186" s="222"/>
      <c r="R186" s="222"/>
    </row>
    <row r="187" spans="1:18" x14ac:dyDescent="0.25">
      <c r="A187" s="116">
        <v>5803</v>
      </c>
      <c r="B187" s="106" t="s">
        <v>237</v>
      </c>
      <c r="C187" s="88"/>
      <c r="D187" s="89"/>
      <c r="E187" s="130"/>
      <c r="F187" s="134">
        <f>'2. Income &amp; Expenditure Budget'!F194</f>
        <v>21000</v>
      </c>
      <c r="G187" s="222"/>
      <c r="H187" s="222"/>
      <c r="I187" s="222"/>
      <c r="J187" s="222"/>
      <c r="K187" s="222"/>
      <c r="L187" s="222"/>
      <c r="M187" s="222"/>
      <c r="N187" s="222"/>
      <c r="O187" s="222"/>
      <c r="P187" s="222"/>
      <c r="Q187" s="222"/>
      <c r="R187" s="222"/>
    </row>
    <row r="188" spans="1:18" x14ac:dyDescent="0.25">
      <c r="A188" s="116">
        <v>5804</v>
      </c>
      <c r="B188" s="106" t="s">
        <v>236</v>
      </c>
      <c r="C188" s="88"/>
      <c r="D188" s="89"/>
      <c r="E188" s="130"/>
      <c r="F188" s="134">
        <f>'2. Income &amp; Expenditure Budget'!F195</f>
        <v>6600</v>
      </c>
      <c r="G188" s="222"/>
      <c r="H188" s="222"/>
      <c r="I188" s="222"/>
      <c r="J188" s="222"/>
      <c r="K188" s="222"/>
      <c r="L188" s="222"/>
      <c r="M188" s="222"/>
      <c r="N188" s="222"/>
      <c r="O188" s="222"/>
      <c r="P188" s="222"/>
      <c r="Q188" s="222"/>
      <c r="R188" s="222"/>
    </row>
    <row r="189" spans="1:18" ht="15.75" thickBot="1" x14ac:dyDescent="0.3">
      <c r="A189" s="116">
        <v>5805</v>
      </c>
      <c r="B189" s="106" t="s">
        <v>235</v>
      </c>
      <c r="C189" s="88"/>
      <c r="D189" s="89"/>
      <c r="E189" s="130"/>
      <c r="F189" s="134">
        <f>'2. Income &amp; Expenditure Budget'!F196</f>
        <v>0</v>
      </c>
      <c r="G189" s="222"/>
      <c r="H189" s="222"/>
      <c r="I189" s="222"/>
      <c r="J189" s="222"/>
      <c r="K189" s="222"/>
      <c r="L189" s="222"/>
      <c r="M189" s="222"/>
      <c r="N189" s="222"/>
      <c r="O189" s="222"/>
      <c r="P189" s="222"/>
      <c r="Q189" s="222"/>
      <c r="R189" s="222"/>
    </row>
    <row r="190" spans="1:18" ht="15.75" thickBot="1" x14ac:dyDescent="0.3">
      <c r="A190" s="173" t="s">
        <v>109</v>
      </c>
      <c r="B190" s="174"/>
      <c r="C190" s="174"/>
      <c r="D190" s="174"/>
      <c r="E190" s="174"/>
      <c r="F190" s="251">
        <f t="shared" ref="F190:R190" si="7">SUM(F162:F189)</f>
        <v>43600</v>
      </c>
      <c r="G190" s="278">
        <f t="shared" si="7"/>
        <v>0</v>
      </c>
      <c r="H190" s="278">
        <f t="shared" si="7"/>
        <v>0</v>
      </c>
      <c r="I190" s="278">
        <f t="shared" si="7"/>
        <v>0</v>
      </c>
      <c r="J190" s="278">
        <f t="shared" si="7"/>
        <v>0</v>
      </c>
      <c r="K190" s="278">
        <f t="shared" si="7"/>
        <v>0</v>
      </c>
      <c r="L190" s="278">
        <f t="shared" si="7"/>
        <v>0</v>
      </c>
      <c r="M190" s="278">
        <f t="shared" si="7"/>
        <v>0</v>
      </c>
      <c r="N190" s="278">
        <f t="shared" si="7"/>
        <v>0</v>
      </c>
      <c r="O190" s="278">
        <f t="shared" si="7"/>
        <v>0</v>
      </c>
      <c r="P190" s="278">
        <f t="shared" si="7"/>
        <v>0</v>
      </c>
      <c r="Q190" s="278">
        <f t="shared" si="7"/>
        <v>0</v>
      </c>
      <c r="R190" s="278">
        <f t="shared" si="7"/>
        <v>0</v>
      </c>
    </row>
    <row r="191" spans="1:18" ht="15.75" thickBot="1" x14ac:dyDescent="0.3">
      <c r="A191" s="117"/>
      <c r="B191" s="80" t="s">
        <v>76</v>
      </c>
      <c r="D191" s="14"/>
      <c r="E191" s="14"/>
      <c r="F191" s="138"/>
      <c r="G191" s="222"/>
      <c r="H191" s="222"/>
      <c r="I191" s="222"/>
      <c r="J191" s="222"/>
      <c r="K191" s="222"/>
      <c r="L191" s="222"/>
      <c r="M191" s="222"/>
      <c r="N191" s="222"/>
      <c r="O191" s="222"/>
      <c r="P191" s="222"/>
      <c r="Q191" s="222"/>
      <c r="R191" s="222"/>
    </row>
    <row r="192" spans="1:18" ht="15.75" thickBot="1" x14ac:dyDescent="0.3">
      <c r="A192" s="173" t="s">
        <v>103</v>
      </c>
      <c r="B192" s="174"/>
      <c r="C192" s="174"/>
      <c r="D192" s="174"/>
      <c r="E192" s="174"/>
      <c r="F192" s="175"/>
      <c r="G192" s="222"/>
      <c r="H192" s="222"/>
      <c r="I192" s="222"/>
      <c r="J192" s="222"/>
      <c r="K192" s="222"/>
      <c r="L192" s="222"/>
      <c r="M192" s="222"/>
      <c r="N192" s="222"/>
      <c r="O192" s="222"/>
      <c r="P192" s="222"/>
      <c r="Q192" s="222"/>
      <c r="R192" s="222"/>
    </row>
    <row r="193" spans="1:18" x14ac:dyDescent="0.25">
      <c r="A193" s="114">
        <v>6010</v>
      </c>
      <c r="B193" s="106" t="s">
        <v>28</v>
      </c>
      <c r="C193" s="87"/>
      <c r="D193" s="85"/>
      <c r="E193" s="128"/>
      <c r="F193" s="133">
        <f>'2. Income &amp; Expenditure Budget'!F200</f>
        <v>0</v>
      </c>
      <c r="G193" s="222"/>
      <c r="H193" s="222"/>
      <c r="I193" s="222"/>
      <c r="J193" s="222"/>
      <c r="K193" s="222"/>
      <c r="L193" s="222"/>
      <c r="M193" s="222"/>
      <c r="N193" s="222"/>
      <c r="O193" s="222"/>
      <c r="P193" s="222"/>
      <c r="Q193" s="222"/>
      <c r="R193" s="222"/>
    </row>
    <row r="194" spans="1:18" x14ac:dyDescent="0.25">
      <c r="A194" s="114">
        <v>6011</v>
      </c>
      <c r="B194" s="106" t="s">
        <v>299</v>
      </c>
      <c r="C194" s="87"/>
      <c r="D194" s="85"/>
      <c r="E194" s="128"/>
      <c r="F194" s="133">
        <f>'2. Income &amp; Expenditure Budget'!F201</f>
        <v>0</v>
      </c>
      <c r="G194" s="222"/>
      <c r="H194" s="222"/>
      <c r="I194" s="222"/>
      <c r="J194" s="222"/>
      <c r="K194" s="222"/>
      <c r="L194" s="222"/>
      <c r="M194" s="222"/>
      <c r="N194" s="222"/>
      <c r="O194" s="222"/>
      <c r="P194" s="222"/>
      <c r="Q194" s="222"/>
      <c r="R194" s="222"/>
    </row>
    <row r="195" spans="1:18" x14ac:dyDescent="0.25">
      <c r="A195" s="114">
        <v>6050</v>
      </c>
      <c r="B195" s="106" t="s">
        <v>115</v>
      </c>
      <c r="C195" s="87"/>
      <c r="D195" s="85"/>
      <c r="E195" s="128"/>
      <c r="F195" s="133">
        <f>'2. Income &amp; Expenditure Budget'!F202</f>
        <v>0</v>
      </c>
      <c r="G195" s="222"/>
      <c r="H195" s="222"/>
      <c r="I195" s="222"/>
      <c r="J195" s="222"/>
      <c r="K195" s="222"/>
      <c r="L195" s="222"/>
      <c r="M195" s="222"/>
      <c r="N195" s="222"/>
      <c r="O195" s="222"/>
      <c r="P195" s="222"/>
      <c r="Q195" s="222"/>
      <c r="R195" s="222"/>
    </row>
    <row r="196" spans="1:18" x14ac:dyDescent="0.25">
      <c r="A196" s="115">
        <v>6100</v>
      </c>
      <c r="B196" s="106" t="s">
        <v>29</v>
      </c>
      <c r="C196" s="87"/>
      <c r="D196" s="85"/>
      <c r="E196" s="128"/>
      <c r="F196" s="133">
        <f>'2. Income &amp; Expenditure Budget'!F203</f>
        <v>0</v>
      </c>
      <c r="G196" s="222"/>
      <c r="H196" s="222"/>
      <c r="I196" s="222"/>
      <c r="J196" s="222"/>
      <c r="K196" s="222"/>
      <c r="L196" s="222"/>
      <c r="M196" s="222"/>
      <c r="N196" s="222"/>
      <c r="O196" s="222"/>
      <c r="P196" s="222"/>
      <c r="Q196" s="222"/>
      <c r="R196" s="222"/>
    </row>
    <row r="197" spans="1:18" x14ac:dyDescent="0.25">
      <c r="A197" s="115">
        <v>6150</v>
      </c>
      <c r="B197" s="106" t="s">
        <v>30</v>
      </c>
      <c r="C197" s="87"/>
      <c r="D197" s="85"/>
      <c r="E197" s="128"/>
      <c r="F197" s="133">
        <f>'2. Income &amp; Expenditure Budget'!F204</f>
        <v>0</v>
      </c>
      <c r="G197" s="222"/>
      <c r="H197" s="222"/>
      <c r="I197" s="222"/>
      <c r="J197" s="222"/>
      <c r="K197" s="222"/>
      <c r="L197" s="222"/>
      <c r="M197" s="222"/>
      <c r="N197" s="222"/>
      <c r="O197" s="222"/>
      <c r="P197" s="222"/>
      <c r="Q197" s="222"/>
      <c r="R197" s="222"/>
    </row>
    <row r="198" spans="1:18" x14ac:dyDescent="0.25">
      <c r="A198" s="115">
        <v>6210</v>
      </c>
      <c r="B198" s="106" t="s">
        <v>214</v>
      </c>
      <c r="C198" s="87"/>
      <c r="D198" s="85"/>
      <c r="E198" s="128"/>
      <c r="F198" s="133">
        <f>'2. Income &amp; Expenditure Budget'!F205</f>
        <v>0</v>
      </c>
      <c r="G198" s="222"/>
      <c r="H198" s="222"/>
      <c r="I198" s="222"/>
      <c r="J198" s="222"/>
      <c r="K198" s="222"/>
      <c r="L198" s="222"/>
      <c r="M198" s="222"/>
      <c r="N198" s="222"/>
      <c r="O198" s="222"/>
      <c r="P198" s="222"/>
      <c r="Q198" s="222"/>
      <c r="R198" s="222"/>
    </row>
    <row r="199" spans="1:18" x14ac:dyDescent="0.25">
      <c r="A199" s="115">
        <v>6250</v>
      </c>
      <c r="B199" s="106" t="s">
        <v>215</v>
      </c>
      <c r="C199" s="87"/>
      <c r="D199" s="85"/>
      <c r="E199" s="128"/>
      <c r="F199" s="133">
        <f>'2. Income &amp; Expenditure Budget'!F206</f>
        <v>0</v>
      </c>
      <c r="G199" s="222"/>
      <c r="H199" s="222"/>
      <c r="I199" s="222"/>
      <c r="J199" s="222"/>
      <c r="K199" s="222"/>
      <c r="L199" s="222"/>
      <c r="M199" s="222"/>
      <c r="N199" s="222"/>
      <c r="O199" s="222"/>
      <c r="P199" s="222"/>
      <c r="Q199" s="222"/>
      <c r="R199" s="222"/>
    </row>
    <row r="200" spans="1:18" x14ac:dyDescent="0.25">
      <c r="A200" s="115">
        <v>6300</v>
      </c>
      <c r="B200" s="106" t="s">
        <v>216</v>
      </c>
      <c r="C200" s="87"/>
      <c r="D200" s="85"/>
      <c r="E200" s="128"/>
      <c r="F200" s="133">
        <f>'2. Income &amp; Expenditure Budget'!F207</f>
        <v>0</v>
      </c>
      <c r="G200" s="222"/>
      <c r="H200" s="222"/>
      <c r="I200" s="222"/>
      <c r="J200" s="222"/>
      <c r="K200" s="222"/>
      <c r="L200" s="222"/>
      <c r="M200" s="222"/>
      <c r="N200" s="222"/>
      <c r="O200" s="222"/>
      <c r="P200" s="222"/>
      <c r="Q200" s="222"/>
      <c r="R200" s="222"/>
    </row>
    <row r="201" spans="1:18" x14ac:dyDescent="0.25">
      <c r="A201" s="115">
        <v>6305</v>
      </c>
      <c r="B201" s="106" t="s">
        <v>83</v>
      </c>
      <c r="C201" s="87"/>
      <c r="D201" s="87"/>
      <c r="E201" s="131"/>
      <c r="F201" s="133">
        <f>'2. Income &amp; Expenditure Budget'!F208</f>
        <v>0</v>
      </c>
      <c r="G201" s="222"/>
      <c r="H201" s="222"/>
      <c r="I201" s="222"/>
      <c r="J201" s="222"/>
      <c r="K201" s="222"/>
      <c r="L201" s="222"/>
      <c r="M201" s="222"/>
      <c r="N201" s="222"/>
      <c r="O201" s="222"/>
      <c r="P201" s="222"/>
      <c r="Q201" s="222"/>
      <c r="R201" s="222"/>
    </row>
    <row r="202" spans="1:18" x14ac:dyDescent="0.25">
      <c r="A202" s="115">
        <v>6350</v>
      </c>
      <c r="B202" s="106" t="s">
        <v>229</v>
      </c>
      <c r="C202" s="87"/>
      <c r="D202" s="87"/>
      <c r="E202" s="131"/>
      <c r="F202" s="133">
        <f>'2. Income &amp; Expenditure Budget'!F209</f>
        <v>0</v>
      </c>
      <c r="G202" s="222"/>
      <c r="H202" s="222"/>
      <c r="I202" s="222"/>
      <c r="J202" s="222"/>
      <c r="K202" s="222"/>
      <c r="L202" s="222"/>
      <c r="M202" s="222"/>
      <c r="N202" s="222"/>
      <c r="O202" s="222"/>
      <c r="P202" s="222"/>
      <c r="Q202" s="222"/>
      <c r="R202" s="222"/>
    </row>
    <row r="203" spans="1:18" x14ac:dyDescent="0.25">
      <c r="A203" s="115">
        <v>6355</v>
      </c>
      <c r="B203" s="106" t="s">
        <v>231</v>
      </c>
      <c r="C203" s="87"/>
      <c r="D203" s="87"/>
      <c r="E203" s="131"/>
      <c r="F203" s="133">
        <f>'2. Income &amp; Expenditure Budget'!F210</f>
        <v>0</v>
      </c>
      <c r="G203" s="222"/>
      <c r="H203" s="222"/>
      <c r="I203" s="222"/>
      <c r="J203" s="222"/>
      <c r="K203" s="222"/>
      <c r="L203" s="222"/>
      <c r="M203" s="222"/>
      <c r="N203" s="222"/>
      <c r="O203" s="222"/>
      <c r="P203" s="222"/>
      <c r="Q203" s="222"/>
      <c r="R203" s="222"/>
    </row>
    <row r="204" spans="1:18" x14ac:dyDescent="0.25">
      <c r="A204" s="115">
        <v>6400</v>
      </c>
      <c r="B204" s="106" t="s">
        <v>116</v>
      </c>
      <c r="C204" s="87"/>
      <c r="D204" s="87"/>
      <c r="E204" s="131"/>
      <c r="F204" s="133">
        <f>'2. Income &amp; Expenditure Budget'!F211</f>
        <v>0</v>
      </c>
      <c r="G204" s="222"/>
      <c r="H204" s="222"/>
      <c r="I204" s="222"/>
      <c r="J204" s="222"/>
      <c r="K204" s="222"/>
      <c r="L204" s="222"/>
      <c r="M204" s="222"/>
      <c r="N204" s="222"/>
      <c r="O204" s="222"/>
      <c r="P204" s="222"/>
      <c r="Q204" s="222"/>
      <c r="R204" s="222"/>
    </row>
    <row r="205" spans="1:18" x14ac:dyDescent="0.25">
      <c r="A205" s="115">
        <v>6450</v>
      </c>
      <c r="B205" s="106" t="s">
        <v>31</v>
      </c>
      <c r="C205" s="87"/>
      <c r="D205" s="87"/>
      <c r="E205" s="131"/>
      <c r="F205" s="133">
        <f>'2. Income &amp; Expenditure Budget'!F212</f>
        <v>0</v>
      </c>
      <c r="G205" s="222"/>
      <c r="H205" s="222"/>
      <c r="I205" s="222"/>
      <c r="J205" s="222"/>
      <c r="K205" s="222"/>
      <c r="L205" s="222"/>
      <c r="M205" s="222"/>
      <c r="N205" s="222"/>
      <c r="O205" s="222"/>
      <c r="P205" s="222"/>
      <c r="Q205" s="222"/>
      <c r="R205" s="222"/>
    </row>
    <row r="206" spans="1:18" x14ac:dyDescent="0.25">
      <c r="A206" s="115">
        <v>6500</v>
      </c>
      <c r="B206" s="106" t="s">
        <v>32</v>
      </c>
      <c r="C206" s="87"/>
      <c r="D206" s="87"/>
      <c r="E206" s="131"/>
      <c r="F206" s="133">
        <f>'2. Income &amp; Expenditure Budget'!F213</f>
        <v>0</v>
      </c>
      <c r="G206" s="222"/>
      <c r="H206" s="222"/>
      <c r="I206" s="222"/>
      <c r="J206" s="222"/>
      <c r="K206" s="222"/>
      <c r="L206" s="222"/>
      <c r="M206" s="222"/>
      <c r="N206" s="222"/>
      <c r="O206" s="222"/>
      <c r="P206" s="222"/>
      <c r="Q206" s="222"/>
      <c r="R206" s="222"/>
    </row>
    <row r="207" spans="1:18" x14ac:dyDescent="0.25">
      <c r="A207" s="115">
        <v>6600</v>
      </c>
      <c r="B207" s="106" t="s">
        <v>33</v>
      </c>
      <c r="C207" s="87"/>
      <c r="D207" s="87"/>
      <c r="E207" s="131"/>
      <c r="F207" s="133">
        <f>'2. Income &amp; Expenditure Budget'!F214</f>
        <v>0</v>
      </c>
      <c r="G207" s="222"/>
      <c r="H207" s="222"/>
      <c r="I207" s="222"/>
      <c r="J207" s="222"/>
      <c r="K207" s="222"/>
      <c r="L207" s="222"/>
      <c r="M207" s="222"/>
      <c r="N207" s="222"/>
      <c r="O207" s="222"/>
      <c r="P207" s="222"/>
      <c r="Q207" s="222"/>
      <c r="R207" s="222"/>
    </row>
    <row r="208" spans="1:18" x14ac:dyDescent="0.25">
      <c r="A208" s="115">
        <v>6650</v>
      </c>
      <c r="B208" s="106" t="s">
        <v>172</v>
      </c>
      <c r="C208" s="87"/>
      <c r="D208" s="87"/>
      <c r="E208" s="131"/>
      <c r="F208" s="133">
        <f>'2. Income &amp; Expenditure Budget'!F215</f>
        <v>0</v>
      </c>
      <c r="G208" s="222"/>
      <c r="H208" s="222"/>
      <c r="I208" s="222"/>
      <c r="J208" s="222"/>
      <c r="K208" s="222"/>
      <c r="L208" s="222"/>
      <c r="M208" s="222"/>
      <c r="N208" s="222"/>
      <c r="O208" s="222"/>
      <c r="P208" s="222"/>
      <c r="Q208" s="222"/>
      <c r="R208" s="222"/>
    </row>
    <row r="209" spans="1:18" x14ac:dyDescent="0.25">
      <c r="A209" s="115">
        <v>6700</v>
      </c>
      <c r="B209" s="106" t="s">
        <v>104</v>
      </c>
      <c r="C209" s="87"/>
      <c r="D209" s="87"/>
      <c r="E209" s="131"/>
      <c r="F209" s="133">
        <f>'2. Income &amp; Expenditure Budget'!F216</f>
        <v>0</v>
      </c>
      <c r="G209" s="222"/>
      <c r="H209" s="222"/>
      <c r="I209" s="222"/>
      <c r="J209" s="222"/>
      <c r="K209" s="222"/>
      <c r="L209" s="222"/>
      <c r="M209" s="222"/>
      <c r="N209" s="222"/>
      <c r="O209" s="222"/>
      <c r="P209" s="222"/>
      <c r="Q209" s="222"/>
      <c r="R209" s="222"/>
    </row>
    <row r="210" spans="1:18" x14ac:dyDescent="0.25">
      <c r="A210" s="115">
        <v>6730</v>
      </c>
      <c r="B210" s="106" t="s">
        <v>117</v>
      </c>
      <c r="C210" s="87"/>
      <c r="D210" s="87"/>
      <c r="E210" s="131"/>
      <c r="F210" s="133">
        <f>'2. Income &amp; Expenditure Budget'!F217</f>
        <v>0</v>
      </c>
      <c r="G210" s="222"/>
      <c r="H210" s="222"/>
      <c r="I210" s="222"/>
      <c r="J210" s="222"/>
      <c r="K210" s="222"/>
      <c r="L210" s="222"/>
      <c r="M210" s="222"/>
      <c r="N210" s="222"/>
      <c r="O210" s="222"/>
      <c r="P210" s="222"/>
      <c r="Q210" s="222"/>
      <c r="R210" s="222"/>
    </row>
    <row r="211" spans="1:18" x14ac:dyDescent="0.25">
      <c r="A211" s="115">
        <v>6731</v>
      </c>
      <c r="B211" s="106" t="s">
        <v>173</v>
      </c>
      <c r="C211" s="87"/>
      <c r="D211" s="87"/>
      <c r="E211" s="131"/>
      <c r="F211" s="133">
        <f>'2. Income &amp; Expenditure Budget'!F218</f>
        <v>0</v>
      </c>
      <c r="G211" s="222"/>
      <c r="H211" s="222"/>
      <c r="I211" s="222"/>
      <c r="J211" s="222"/>
      <c r="K211" s="222"/>
      <c r="L211" s="222"/>
      <c r="M211" s="222"/>
      <c r="N211" s="222"/>
      <c r="O211" s="222"/>
      <c r="P211" s="222"/>
      <c r="Q211" s="222"/>
      <c r="R211" s="222"/>
    </row>
    <row r="212" spans="1:18" x14ac:dyDescent="0.25">
      <c r="A212" s="115">
        <v>6750</v>
      </c>
      <c r="B212" s="106" t="s">
        <v>230</v>
      </c>
      <c r="C212" s="87"/>
      <c r="D212" s="87"/>
      <c r="E212" s="131"/>
      <c r="F212" s="133">
        <f>'2. Income &amp; Expenditure Budget'!F219</f>
        <v>0</v>
      </c>
      <c r="G212" s="222"/>
      <c r="H212" s="222"/>
      <c r="I212" s="222"/>
      <c r="J212" s="222"/>
      <c r="K212" s="222"/>
      <c r="L212" s="222"/>
      <c r="M212" s="222"/>
      <c r="N212" s="222"/>
      <c r="O212" s="222"/>
      <c r="P212" s="222"/>
      <c r="Q212" s="222"/>
      <c r="R212" s="222"/>
    </row>
    <row r="213" spans="1:18" x14ac:dyDescent="0.25">
      <c r="A213" s="115">
        <v>6755</v>
      </c>
      <c r="B213" s="106" t="s">
        <v>105</v>
      </c>
      <c r="C213" s="87"/>
      <c r="D213" s="87"/>
      <c r="E213" s="131"/>
      <c r="F213" s="133">
        <f>'2. Income &amp; Expenditure Budget'!F220</f>
        <v>0</v>
      </c>
      <c r="G213" s="222"/>
      <c r="H213" s="222"/>
      <c r="I213" s="222"/>
      <c r="J213" s="222"/>
      <c r="K213" s="222"/>
      <c r="L213" s="222"/>
      <c r="M213" s="222"/>
      <c r="N213" s="222"/>
      <c r="O213" s="222"/>
      <c r="P213" s="222"/>
      <c r="Q213" s="222"/>
      <c r="R213" s="222"/>
    </row>
    <row r="214" spans="1:18" x14ac:dyDescent="0.25">
      <c r="A214" s="114">
        <v>6780</v>
      </c>
      <c r="B214" s="106" t="s">
        <v>34</v>
      </c>
      <c r="C214" s="87"/>
      <c r="D214" s="87"/>
      <c r="E214" s="131"/>
      <c r="F214" s="133">
        <f>'2. Income &amp; Expenditure Budget'!F221</f>
        <v>0</v>
      </c>
      <c r="G214" s="222"/>
      <c r="H214" s="222"/>
      <c r="I214" s="222"/>
      <c r="J214" s="222"/>
      <c r="K214" s="222"/>
      <c r="L214" s="222"/>
      <c r="M214" s="222"/>
      <c r="N214" s="222"/>
      <c r="O214" s="222"/>
      <c r="P214" s="222"/>
      <c r="Q214" s="222"/>
      <c r="R214" s="222"/>
    </row>
    <row r="215" spans="1:18" x14ac:dyDescent="0.25">
      <c r="A215" s="114">
        <v>6800</v>
      </c>
      <c r="B215" s="106" t="s">
        <v>217</v>
      </c>
      <c r="C215" s="87"/>
      <c r="D215" s="87"/>
      <c r="E215" s="131"/>
      <c r="F215" s="133">
        <f>'2. Income &amp; Expenditure Budget'!F222</f>
        <v>0</v>
      </c>
      <c r="G215" s="222"/>
      <c r="H215" s="222"/>
      <c r="I215" s="222"/>
      <c r="J215" s="222"/>
      <c r="K215" s="222"/>
      <c r="L215" s="222"/>
      <c r="M215" s="222"/>
      <c r="N215" s="222"/>
      <c r="O215" s="222"/>
      <c r="P215" s="222"/>
      <c r="Q215" s="222"/>
      <c r="R215" s="222"/>
    </row>
    <row r="216" spans="1:18" x14ac:dyDescent="0.25">
      <c r="A216" s="114">
        <v>6830</v>
      </c>
      <c r="B216" s="106" t="s">
        <v>218</v>
      </c>
      <c r="C216" s="87"/>
      <c r="D216" s="87"/>
      <c r="E216" s="131"/>
      <c r="F216" s="133">
        <f>'2. Income &amp; Expenditure Budget'!F223</f>
        <v>0</v>
      </c>
      <c r="G216" s="222"/>
      <c r="H216" s="222"/>
      <c r="I216" s="222"/>
      <c r="J216" s="222"/>
      <c r="K216" s="222"/>
      <c r="L216" s="222"/>
      <c r="M216" s="222"/>
      <c r="N216" s="222"/>
      <c r="O216" s="222"/>
      <c r="P216" s="222"/>
      <c r="Q216" s="222"/>
      <c r="R216" s="222"/>
    </row>
    <row r="217" spans="1:18" ht="15.75" thickBot="1" x14ac:dyDescent="0.3">
      <c r="A217" s="116">
        <v>6900</v>
      </c>
      <c r="B217" s="106" t="s">
        <v>35</v>
      </c>
      <c r="C217" s="88"/>
      <c r="D217" s="88"/>
      <c r="E217" s="132"/>
      <c r="F217" s="133">
        <f>'2. Income &amp; Expenditure Budget'!F224</f>
        <v>0</v>
      </c>
      <c r="G217" s="222"/>
      <c r="H217" s="222"/>
      <c r="I217" s="222"/>
      <c r="J217" s="222"/>
      <c r="K217" s="222"/>
      <c r="L217" s="222"/>
      <c r="M217" s="222"/>
      <c r="N217" s="222"/>
      <c r="O217" s="222"/>
      <c r="P217" s="222"/>
      <c r="Q217" s="222"/>
      <c r="R217" s="222"/>
    </row>
    <row r="218" spans="1:18" ht="15.75" thickBot="1" x14ac:dyDescent="0.3">
      <c r="A218" s="173" t="s">
        <v>108</v>
      </c>
      <c r="B218" s="174"/>
      <c r="C218" s="174"/>
      <c r="D218" s="174"/>
      <c r="E218" s="174"/>
      <c r="F218" s="220">
        <f t="shared" ref="F218:R218" si="8">SUM(F193:F217)</f>
        <v>0</v>
      </c>
      <c r="G218" s="226">
        <f t="shared" si="8"/>
        <v>0</v>
      </c>
      <c r="H218" s="226">
        <f t="shared" si="8"/>
        <v>0</v>
      </c>
      <c r="I218" s="226">
        <f t="shared" si="8"/>
        <v>0</v>
      </c>
      <c r="J218" s="226">
        <f t="shared" si="8"/>
        <v>0</v>
      </c>
      <c r="K218" s="226">
        <f t="shared" si="8"/>
        <v>0</v>
      </c>
      <c r="L218" s="226">
        <f t="shared" si="8"/>
        <v>0</v>
      </c>
      <c r="M218" s="226">
        <f t="shared" si="8"/>
        <v>0</v>
      </c>
      <c r="N218" s="226">
        <f t="shared" si="8"/>
        <v>0</v>
      </c>
      <c r="O218" s="226">
        <f t="shared" si="8"/>
        <v>0</v>
      </c>
      <c r="P218" s="226">
        <f t="shared" si="8"/>
        <v>0</v>
      </c>
      <c r="Q218" s="226">
        <f t="shared" si="8"/>
        <v>0</v>
      </c>
      <c r="R218" s="226">
        <f t="shared" si="8"/>
        <v>0</v>
      </c>
    </row>
    <row r="219" spans="1:18" ht="15.75" thickBot="1" x14ac:dyDescent="0.3">
      <c r="A219" s="117"/>
      <c r="B219" s="80" t="s">
        <v>76</v>
      </c>
      <c r="C219" s="1"/>
      <c r="D219" s="1"/>
      <c r="E219" s="1"/>
      <c r="F219" s="138"/>
      <c r="G219" s="222"/>
      <c r="H219" s="222"/>
      <c r="I219" s="222"/>
      <c r="J219" s="222"/>
      <c r="K219" s="222"/>
      <c r="L219" s="222"/>
      <c r="M219" s="222"/>
      <c r="N219" s="222"/>
      <c r="O219" s="222"/>
      <c r="P219" s="222"/>
      <c r="Q219" s="222"/>
      <c r="R219" s="222"/>
    </row>
    <row r="220" spans="1:18" ht="15.75" thickBot="1" x14ac:dyDescent="0.3">
      <c r="A220" s="173" t="s">
        <v>106</v>
      </c>
      <c r="B220" s="174"/>
      <c r="C220" s="174"/>
      <c r="D220" s="174"/>
      <c r="E220" s="174"/>
      <c r="F220" s="175"/>
      <c r="G220" s="222"/>
      <c r="H220" s="222"/>
      <c r="I220" s="222"/>
      <c r="J220" s="222"/>
      <c r="K220" s="222"/>
      <c r="L220" s="222"/>
      <c r="M220" s="222"/>
      <c r="N220" s="222"/>
      <c r="O220" s="222"/>
      <c r="P220" s="222"/>
      <c r="Q220" s="222"/>
      <c r="R220" s="222"/>
    </row>
    <row r="221" spans="1:18" x14ac:dyDescent="0.25">
      <c r="A221" s="114">
        <v>7300</v>
      </c>
      <c r="B221" s="106" t="s">
        <v>219</v>
      </c>
      <c r="C221" s="87"/>
      <c r="D221" s="87"/>
      <c r="E221" s="131"/>
      <c r="F221" s="133">
        <f>'2. Income &amp; Expenditure Budget'!F228</f>
        <v>0</v>
      </c>
      <c r="G221" s="222"/>
      <c r="H221" s="222"/>
      <c r="I221" s="222"/>
      <c r="J221" s="222"/>
      <c r="K221" s="222"/>
      <c r="L221" s="222"/>
      <c r="M221" s="222"/>
      <c r="N221" s="222"/>
      <c r="O221" s="222"/>
      <c r="P221" s="222"/>
      <c r="Q221" s="222"/>
      <c r="R221" s="222"/>
    </row>
    <row r="222" spans="1:18" x14ac:dyDescent="0.25">
      <c r="A222" s="114">
        <v>7320</v>
      </c>
      <c r="B222" s="106" t="s">
        <v>61</v>
      </c>
      <c r="C222" s="87"/>
      <c r="D222" s="87"/>
      <c r="E222" s="131"/>
      <c r="F222" s="133">
        <f>'2. Income &amp; Expenditure Budget'!F229</f>
        <v>0</v>
      </c>
      <c r="G222" s="222"/>
      <c r="H222" s="222"/>
      <c r="I222" s="222"/>
      <c r="J222" s="222"/>
      <c r="K222" s="222"/>
      <c r="L222" s="222"/>
      <c r="M222" s="222"/>
      <c r="N222" s="222"/>
      <c r="O222" s="222"/>
      <c r="P222" s="222"/>
      <c r="Q222" s="222"/>
      <c r="R222" s="222"/>
    </row>
    <row r="223" spans="1:18" x14ac:dyDescent="0.25">
      <c r="A223" s="114">
        <v>7400</v>
      </c>
      <c r="B223" s="106" t="s">
        <v>36</v>
      </c>
      <c r="C223" s="87"/>
      <c r="D223" s="87"/>
      <c r="E223" s="131"/>
      <c r="F223" s="133">
        <f>'2. Income &amp; Expenditure Budget'!F230</f>
        <v>0</v>
      </c>
      <c r="G223" s="222"/>
      <c r="H223" s="222"/>
      <c r="I223" s="222"/>
      <c r="J223" s="222"/>
      <c r="K223" s="222"/>
      <c r="L223" s="222"/>
      <c r="M223" s="222"/>
      <c r="N223" s="222"/>
      <c r="O223" s="222"/>
      <c r="P223" s="222"/>
      <c r="Q223" s="222"/>
      <c r="R223" s="222"/>
    </row>
    <row r="224" spans="1:18" x14ac:dyDescent="0.25">
      <c r="A224" s="114">
        <v>7450</v>
      </c>
      <c r="B224" s="106" t="s">
        <v>37</v>
      </c>
      <c r="C224" s="87"/>
      <c r="D224" s="87"/>
      <c r="E224" s="131"/>
      <c r="F224" s="133">
        <f>'2. Income &amp; Expenditure Budget'!F231</f>
        <v>0</v>
      </c>
      <c r="G224" s="222"/>
      <c r="H224" s="222"/>
      <c r="I224" s="222"/>
      <c r="J224" s="222"/>
      <c r="K224" s="222"/>
      <c r="L224" s="222"/>
      <c r="M224" s="222"/>
      <c r="N224" s="222"/>
      <c r="O224" s="222"/>
      <c r="P224" s="222"/>
      <c r="Q224" s="222"/>
      <c r="R224" s="222"/>
    </row>
    <row r="225" spans="1:18" ht="15.75" thickBot="1" x14ac:dyDescent="0.3">
      <c r="A225" s="116">
        <v>7800</v>
      </c>
      <c r="B225" s="106" t="s">
        <v>62</v>
      </c>
      <c r="C225" s="88"/>
      <c r="D225" s="88"/>
      <c r="E225" s="132"/>
      <c r="F225" s="133">
        <f>'2. Income &amp; Expenditure Budget'!F232</f>
        <v>0</v>
      </c>
      <c r="G225" s="222"/>
      <c r="H225" s="222"/>
      <c r="I225" s="222"/>
      <c r="J225" s="222"/>
      <c r="K225" s="222"/>
      <c r="L225" s="222"/>
      <c r="M225" s="222"/>
      <c r="N225" s="222"/>
      <c r="O225" s="222"/>
      <c r="P225" s="222"/>
      <c r="Q225" s="222"/>
      <c r="R225" s="222"/>
    </row>
    <row r="226" spans="1:18" ht="15.75" thickBot="1" x14ac:dyDescent="0.3">
      <c r="A226" s="173" t="s">
        <v>107</v>
      </c>
      <c r="B226" s="174"/>
      <c r="C226" s="174"/>
      <c r="D226" s="174"/>
      <c r="E226" s="174"/>
      <c r="F226" s="251">
        <f t="shared" ref="F226:R226" si="9">SUM(F221:F225)</f>
        <v>0</v>
      </c>
      <c r="G226" s="226">
        <f t="shared" si="9"/>
        <v>0</v>
      </c>
      <c r="H226" s="226">
        <f t="shared" si="9"/>
        <v>0</v>
      </c>
      <c r="I226" s="226">
        <f t="shared" si="9"/>
        <v>0</v>
      </c>
      <c r="J226" s="226">
        <f t="shared" si="9"/>
        <v>0</v>
      </c>
      <c r="K226" s="226">
        <f t="shared" si="9"/>
        <v>0</v>
      </c>
      <c r="L226" s="226">
        <f t="shared" si="9"/>
        <v>0</v>
      </c>
      <c r="M226" s="226">
        <f t="shared" si="9"/>
        <v>0</v>
      </c>
      <c r="N226" s="226">
        <f t="shared" si="9"/>
        <v>0</v>
      </c>
      <c r="O226" s="226">
        <f t="shared" si="9"/>
        <v>0</v>
      </c>
      <c r="P226" s="226">
        <f t="shared" si="9"/>
        <v>0</v>
      </c>
      <c r="Q226" s="226">
        <f t="shared" si="9"/>
        <v>0</v>
      </c>
      <c r="R226" s="226">
        <f t="shared" si="9"/>
        <v>0</v>
      </c>
    </row>
    <row r="227" spans="1:18" ht="15.75" thickBot="1" x14ac:dyDescent="0.3">
      <c r="A227" s="119"/>
      <c r="B227" s="81"/>
      <c r="F227" s="138"/>
      <c r="G227" s="222"/>
      <c r="H227" s="222"/>
      <c r="I227" s="222"/>
      <c r="J227" s="222"/>
      <c r="K227" s="222"/>
      <c r="L227" s="222"/>
      <c r="M227" s="222"/>
      <c r="N227" s="222"/>
      <c r="O227" s="222"/>
      <c r="P227" s="222"/>
      <c r="Q227" s="222"/>
      <c r="R227" s="222"/>
    </row>
    <row r="228" spans="1:18" ht="15.75" thickBot="1" x14ac:dyDescent="0.3">
      <c r="A228" s="176" t="s">
        <v>38</v>
      </c>
      <c r="B228" s="177"/>
      <c r="C228" s="177"/>
      <c r="D228" s="177"/>
      <c r="E228" s="177"/>
      <c r="F228" s="221">
        <f t="shared" ref="F228:R228" si="10">(F226+F218+F190+F159+F107)*0.05</f>
        <v>4323.5</v>
      </c>
      <c r="G228" s="221">
        <f t="shared" si="10"/>
        <v>0</v>
      </c>
      <c r="H228" s="221">
        <f t="shared" si="10"/>
        <v>0</v>
      </c>
      <c r="I228" s="221">
        <f t="shared" si="10"/>
        <v>0</v>
      </c>
      <c r="J228" s="221">
        <f t="shared" si="10"/>
        <v>0</v>
      </c>
      <c r="K228" s="221">
        <f t="shared" si="10"/>
        <v>0</v>
      </c>
      <c r="L228" s="221">
        <f t="shared" si="10"/>
        <v>0</v>
      </c>
      <c r="M228" s="221">
        <f t="shared" si="10"/>
        <v>0</v>
      </c>
      <c r="N228" s="221">
        <f t="shared" si="10"/>
        <v>0</v>
      </c>
      <c r="O228" s="221">
        <f t="shared" si="10"/>
        <v>0</v>
      </c>
      <c r="P228" s="221">
        <f t="shared" si="10"/>
        <v>0</v>
      </c>
      <c r="Q228" s="221">
        <f t="shared" si="10"/>
        <v>0</v>
      </c>
      <c r="R228" s="221">
        <f t="shared" si="10"/>
        <v>0</v>
      </c>
    </row>
    <row r="229" spans="1:18" ht="15.75" thickBot="1" x14ac:dyDescent="0.3">
      <c r="A229" s="117"/>
      <c r="B229" s="80" t="s">
        <v>76</v>
      </c>
      <c r="F229" s="138"/>
      <c r="G229" s="222"/>
      <c r="H229" s="222"/>
      <c r="I229" s="222"/>
      <c r="J229" s="222"/>
      <c r="K229" s="222"/>
      <c r="L229" s="222"/>
      <c r="M229" s="222"/>
      <c r="N229" s="222"/>
      <c r="O229" s="222"/>
      <c r="P229" s="222"/>
      <c r="Q229" s="222"/>
      <c r="R229" s="222"/>
    </row>
    <row r="230" spans="1:18" ht="15.75" thickBot="1" x14ac:dyDescent="0.3">
      <c r="A230" s="173"/>
      <c r="B230" s="174" t="s">
        <v>84</v>
      </c>
      <c r="C230" s="174"/>
      <c r="D230" s="174"/>
      <c r="E230" s="174"/>
      <c r="F230" s="220">
        <f t="shared" ref="F230:R230" si="11">F226+F218+F190+F159+F107+F228</f>
        <v>90793.5</v>
      </c>
      <c r="G230" s="220">
        <f t="shared" si="11"/>
        <v>0</v>
      </c>
      <c r="H230" s="220">
        <f t="shared" si="11"/>
        <v>0</v>
      </c>
      <c r="I230" s="220">
        <f t="shared" si="11"/>
        <v>0</v>
      </c>
      <c r="J230" s="220">
        <f t="shared" si="11"/>
        <v>0</v>
      </c>
      <c r="K230" s="220">
        <f t="shared" si="11"/>
        <v>0</v>
      </c>
      <c r="L230" s="220">
        <f t="shared" si="11"/>
        <v>0</v>
      </c>
      <c r="M230" s="220">
        <f t="shared" si="11"/>
        <v>0</v>
      </c>
      <c r="N230" s="220">
        <f t="shared" si="11"/>
        <v>0</v>
      </c>
      <c r="O230" s="220">
        <f t="shared" si="11"/>
        <v>0</v>
      </c>
      <c r="P230" s="220">
        <f t="shared" si="11"/>
        <v>0</v>
      </c>
      <c r="Q230" s="220">
        <f t="shared" si="11"/>
        <v>0</v>
      </c>
      <c r="R230" s="220">
        <f t="shared" si="11"/>
        <v>0</v>
      </c>
    </row>
    <row r="231" spans="1:18" ht="15.75" thickBot="1" x14ac:dyDescent="0.3">
      <c r="A231" s="184"/>
      <c r="B231" s="185" t="s">
        <v>76</v>
      </c>
      <c r="C231" s="186"/>
      <c r="D231" s="186"/>
      <c r="E231" s="186"/>
      <c r="F231" s="187"/>
    </row>
    <row r="232" spans="1:18" ht="19.5" thickBot="1" x14ac:dyDescent="0.35">
      <c r="A232" s="190" t="s">
        <v>112</v>
      </c>
      <c r="B232" s="30"/>
      <c r="C232" s="188"/>
      <c r="D232" s="188"/>
      <c r="E232" s="188"/>
      <c r="F232" s="189">
        <f t="shared" ref="F232:R232" si="12">F88-F230</f>
        <v>347887.5</v>
      </c>
      <c r="G232" s="189">
        <f t="shared" si="12"/>
        <v>0</v>
      </c>
      <c r="H232" s="189">
        <f t="shared" si="12"/>
        <v>0</v>
      </c>
      <c r="I232" s="189">
        <f t="shared" si="12"/>
        <v>0</v>
      </c>
      <c r="J232" s="189">
        <f t="shared" si="12"/>
        <v>0</v>
      </c>
      <c r="K232" s="189">
        <f t="shared" si="12"/>
        <v>0</v>
      </c>
      <c r="L232" s="189">
        <f t="shared" si="12"/>
        <v>0</v>
      </c>
      <c r="M232" s="189">
        <f t="shared" si="12"/>
        <v>0</v>
      </c>
      <c r="N232" s="189">
        <f t="shared" si="12"/>
        <v>0</v>
      </c>
      <c r="O232" s="189">
        <f t="shared" si="12"/>
        <v>0</v>
      </c>
      <c r="P232" s="189">
        <f t="shared" si="12"/>
        <v>0</v>
      </c>
      <c r="Q232" s="189">
        <f t="shared" si="12"/>
        <v>0</v>
      </c>
      <c r="R232" s="189">
        <f t="shared" si="12"/>
        <v>0</v>
      </c>
    </row>
  </sheetData>
  <mergeCells count="1">
    <mergeCell ref="A1:R1"/>
  </mergeCells>
  <pageMargins left="0.7" right="0.7" top="0.75" bottom="0.75" header="0.3" footer="0.3"/>
  <pageSetup paperSize="9" scale="62"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5DBF34-9425-4E7A-B546-EC8BEE3AC6F2}">
  <dimension ref="A1:H201"/>
  <sheetViews>
    <sheetView workbookViewId="0">
      <selection activeCell="J25" sqref="J25"/>
    </sheetView>
  </sheetViews>
  <sheetFormatPr defaultRowHeight="15" x14ac:dyDescent="0.25"/>
  <cols>
    <col min="2" max="2" width="48.42578125" bestFit="1" customWidth="1"/>
    <col min="3" max="3" width="18.28515625" style="334" customWidth="1"/>
    <col min="4" max="4" width="44.85546875" style="42" customWidth="1"/>
  </cols>
  <sheetData>
    <row r="1" spans="1:8" ht="18.75" x14ac:dyDescent="0.3">
      <c r="A1" s="436" t="str">
        <f>'1a.Budget Grant Calculation'!B3</f>
        <v>Voluntary Secondary School</v>
      </c>
      <c r="B1" s="437"/>
      <c r="C1" s="437"/>
      <c r="D1" s="437"/>
      <c r="E1" s="67"/>
    </row>
    <row r="2" spans="1:8" ht="18.75" x14ac:dyDescent="0.3">
      <c r="A2" s="438"/>
      <c r="B2" s="439"/>
      <c r="C2" s="439"/>
      <c r="D2" s="439"/>
      <c r="E2" s="1"/>
    </row>
    <row r="3" spans="1:8" ht="19.5" thickBot="1" x14ac:dyDescent="0.35">
      <c r="A3" s="438" t="s">
        <v>356</v>
      </c>
      <c r="B3" s="439"/>
      <c r="C3" s="439"/>
      <c r="D3" s="439"/>
      <c r="E3" s="1"/>
      <c r="F3" s="401"/>
    </row>
    <row r="4" spans="1:8" ht="18.75" x14ac:dyDescent="0.3">
      <c r="A4" s="390" t="s">
        <v>428</v>
      </c>
      <c r="B4" s="391"/>
      <c r="C4" s="391"/>
      <c r="D4" s="392"/>
      <c r="E4" s="389"/>
      <c r="F4" s="360"/>
      <c r="G4" s="360"/>
      <c r="H4" s="360"/>
    </row>
    <row r="5" spans="1:8" ht="19.5" thickBot="1" x14ac:dyDescent="0.35">
      <c r="A5" s="393" t="s">
        <v>443</v>
      </c>
      <c r="B5" s="394"/>
      <c r="C5" s="394"/>
      <c r="D5" s="395"/>
      <c r="E5" s="389"/>
      <c r="F5" s="360"/>
      <c r="G5" s="360"/>
      <c r="H5" s="360"/>
    </row>
    <row r="6" spans="1:8" ht="19.5" thickBot="1" x14ac:dyDescent="0.35">
      <c r="A6" s="406" t="s">
        <v>429</v>
      </c>
      <c r="B6" s="400"/>
      <c r="C6" s="400"/>
      <c r="D6" s="223"/>
      <c r="E6" s="388"/>
      <c r="F6" s="360"/>
      <c r="G6" s="360"/>
      <c r="H6" s="360"/>
    </row>
    <row r="7" spans="1:8" ht="19.5" thickBot="1" x14ac:dyDescent="0.35">
      <c r="A7" s="396" t="s">
        <v>435</v>
      </c>
      <c r="B7" s="397"/>
      <c r="C7" s="397"/>
      <c r="D7" s="398"/>
      <c r="E7" s="387"/>
    </row>
    <row r="8" spans="1:8" ht="19.5" thickBot="1" x14ac:dyDescent="0.35">
      <c r="B8" s="445" t="s">
        <v>442</v>
      </c>
      <c r="C8" s="404"/>
      <c r="D8" s="405"/>
      <c r="E8" s="387"/>
    </row>
    <row r="9" spans="1:8" ht="19.5" thickBot="1" x14ac:dyDescent="0.35">
      <c r="A9" s="355" t="s">
        <v>358</v>
      </c>
      <c r="B9" s="357" t="s">
        <v>359</v>
      </c>
      <c r="C9" s="350" t="s">
        <v>430</v>
      </c>
      <c r="D9" s="359" t="s">
        <v>361</v>
      </c>
      <c r="E9" s="1"/>
    </row>
    <row r="10" spans="1:8" ht="19.5" thickBot="1" x14ac:dyDescent="0.35">
      <c r="A10" s="356" t="s">
        <v>363</v>
      </c>
      <c r="B10" s="358" t="s">
        <v>360</v>
      </c>
      <c r="C10" s="351" t="s">
        <v>431</v>
      </c>
      <c r="D10" s="408" t="s">
        <v>362</v>
      </c>
      <c r="E10" s="1"/>
    </row>
    <row r="11" spans="1:8" ht="19.5" thickBot="1" x14ac:dyDescent="0.35">
      <c r="A11" s="353" t="s">
        <v>357</v>
      </c>
      <c r="B11" s="353" t="s">
        <v>432</v>
      </c>
      <c r="C11" s="354" t="s">
        <v>420</v>
      </c>
      <c r="D11" s="407" t="s">
        <v>433</v>
      </c>
    </row>
    <row r="12" spans="1:8" x14ac:dyDescent="0.25">
      <c r="A12" s="335">
        <v>3010</v>
      </c>
      <c r="B12" s="106" t="s">
        <v>2</v>
      </c>
      <c r="C12" s="348">
        <f>'2. Income &amp; Expenditure Budget'!F14</f>
        <v>178224</v>
      </c>
      <c r="D12" s="386">
        <f>C12</f>
        <v>178224</v>
      </c>
    </row>
    <row r="13" spans="1:8" x14ac:dyDescent="0.25">
      <c r="A13" s="336">
        <v>3020</v>
      </c>
      <c r="B13" s="107" t="s">
        <v>138</v>
      </c>
      <c r="C13" s="348" t="str">
        <f>'2. Income &amp; Expenditure Budget'!F15</f>
        <v xml:space="preserve"> </v>
      </c>
      <c r="D13" s="386" t="str">
        <f t="shared" ref="D13:D76" si="0">C13</f>
        <v xml:space="preserve"> </v>
      </c>
    </row>
    <row r="14" spans="1:8" x14ac:dyDescent="0.25">
      <c r="A14" s="336">
        <v>3050</v>
      </c>
      <c r="B14" s="107" t="s">
        <v>174</v>
      </c>
      <c r="C14" s="348">
        <f>'2. Income &amp; Expenditure Budget'!F16</f>
        <v>126618</v>
      </c>
      <c r="D14" s="386">
        <f t="shared" si="0"/>
        <v>126618</v>
      </c>
    </row>
    <row r="15" spans="1:8" x14ac:dyDescent="0.25">
      <c r="A15" s="336">
        <v>3100</v>
      </c>
      <c r="B15" s="108" t="s">
        <v>3</v>
      </c>
      <c r="C15" s="348">
        <f>'2. Income &amp; Expenditure Budget'!F17</f>
        <v>23275</v>
      </c>
      <c r="D15" s="386">
        <f t="shared" si="0"/>
        <v>23275</v>
      </c>
    </row>
    <row r="16" spans="1:8" x14ac:dyDescent="0.25">
      <c r="A16" s="336">
        <v>3130</v>
      </c>
      <c r="B16" s="108" t="s">
        <v>4</v>
      </c>
      <c r="C16" s="348">
        <f>'2. Income &amp; Expenditure Budget'!F18</f>
        <v>19075</v>
      </c>
      <c r="D16" s="386">
        <f t="shared" si="0"/>
        <v>19075</v>
      </c>
    </row>
    <row r="17" spans="1:4" x14ac:dyDescent="0.25">
      <c r="A17" s="336">
        <v>3140</v>
      </c>
      <c r="B17" s="112" t="s">
        <v>317</v>
      </c>
      <c r="C17" s="348">
        <f>'2. Income &amp; Expenditure Budget'!F19</f>
        <v>0</v>
      </c>
      <c r="D17" s="386">
        <f t="shared" si="0"/>
        <v>0</v>
      </c>
    </row>
    <row r="18" spans="1:4" x14ac:dyDescent="0.25">
      <c r="A18" s="336">
        <v>3150</v>
      </c>
      <c r="B18" s="106" t="s">
        <v>262</v>
      </c>
      <c r="C18" s="348">
        <f>'2. Income &amp; Expenditure Budget'!F20</f>
        <v>21996</v>
      </c>
      <c r="D18" s="386">
        <f t="shared" si="0"/>
        <v>21996</v>
      </c>
    </row>
    <row r="19" spans="1:4" x14ac:dyDescent="0.25">
      <c r="A19" s="336">
        <v>3160</v>
      </c>
      <c r="B19" s="106" t="s">
        <v>318</v>
      </c>
      <c r="C19" s="348">
        <f>'2. Income &amp; Expenditure Budget'!F21</f>
        <v>0</v>
      </c>
      <c r="D19" s="386">
        <f t="shared" si="0"/>
        <v>0</v>
      </c>
    </row>
    <row r="20" spans="1:4" x14ac:dyDescent="0.25">
      <c r="A20" s="336">
        <v>3170</v>
      </c>
      <c r="B20" s="106" t="s">
        <v>74</v>
      </c>
      <c r="C20" s="348">
        <f>'2. Income &amp; Expenditure Budget'!F22</f>
        <v>0</v>
      </c>
      <c r="D20" s="386">
        <f t="shared" si="0"/>
        <v>0</v>
      </c>
    </row>
    <row r="21" spans="1:4" x14ac:dyDescent="0.25">
      <c r="A21" s="336">
        <v>3190</v>
      </c>
      <c r="B21" s="106" t="s">
        <v>150</v>
      </c>
      <c r="C21" s="348">
        <f>'2. Income &amp; Expenditure Budget'!F23</f>
        <v>0</v>
      </c>
      <c r="D21" s="386">
        <f t="shared" si="0"/>
        <v>0</v>
      </c>
    </row>
    <row r="22" spans="1:4" x14ac:dyDescent="0.25">
      <c r="A22" s="336">
        <v>3200</v>
      </c>
      <c r="B22" s="106" t="s">
        <v>175</v>
      </c>
      <c r="C22" s="348">
        <f>'2. Income &amp; Expenditure Budget'!F24</f>
        <v>1520</v>
      </c>
      <c r="D22" s="386">
        <f t="shared" si="0"/>
        <v>1520</v>
      </c>
    </row>
    <row r="23" spans="1:4" x14ac:dyDescent="0.25">
      <c r="A23" s="336">
        <v>3210</v>
      </c>
      <c r="B23" s="106" t="s">
        <v>176</v>
      </c>
      <c r="C23" s="348">
        <f>'2. Income &amp; Expenditure Budget'!F25</f>
        <v>3473</v>
      </c>
      <c r="D23" s="386">
        <f t="shared" si="0"/>
        <v>3473</v>
      </c>
    </row>
    <row r="24" spans="1:4" x14ac:dyDescent="0.25">
      <c r="A24" s="336">
        <v>3220</v>
      </c>
      <c r="B24" s="106" t="s">
        <v>5</v>
      </c>
      <c r="C24" s="348">
        <f>'2. Income &amp; Expenditure Budget'!F26</f>
        <v>0</v>
      </c>
      <c r="D24" s="386">
        <f t="shared" si="0"/>
        <v>0</v>
      </c>
    </row>
    <row r="25" spans="1:4" x14ac:dyDescent="0.25">
      <c r="A25" s="336">
        <v>3230</v>
      </c>
      <c r="B25" s="106" t="s">
        <v>220</v>
      </c>
      <c r="C25" s="348">
        <f>'2. Income &amp; Expenditure Budget'!F27</f>
        <v>0</v>
      </c>
      <c r="D25" s="386">
        <f t="shared" si="0"/>
        <v>0</v>
      </c>
    </row>
    <row r="26" spans="1:4" x14ac:dyDescent="0.25">
      <c r="A26" s="336">
        <v>3240</v>
      </c>
      <c r="B26" s="106" t="s">
        <v>261</v>
      </c>
      <c r="C26" s="348">
        <f>'2. Income &amp; Expenditure Budget'!F28</f>
        <v>20874</v>
      </c>
      <c r="D26" s="386">
        <f t="shared" si="0"/>
        <v>20874</v>
      </c>
    </row>
    <row r="27" spans="1:4" x14ac:dyDescent="0.25">
      <c r="A27" s="336">
        <v>3245</v>
      </c>
      <c r="B27" s="106" t="s">
        <v>151</v>
      </c>
      <c r="C27" s="348">
        <f>'2. Income &amp; Expenditure Budget'!F29</f>
        <v>26</v>
      </c>
      <c r="D27" s="386">
        <f t="shared" si="0"/>
        <v>26</v>
      </c>
    </row>
    <row r="28" spans="1:4" x14ac:dyDescent="0.25">
      <c r="A28" s="336">
        <v>3255</v>
      </c>
      <c r="B28" s="106" t="s">
        <v>260</v>
      </c>
      <c r="C28" s="348">
        <f>'2. Income &amp; Expenditure Budget'!F30</f>
        <v>0</v>
      </c>
      <c r="D28" s="386">
        <f t="shared" si="0"/>
        <v>0</v>
      </c>
    </row>
    <row r="29" spans="1:4" x14ac:dyDescent="0.25">
      <c r="A29" s="335">
        <v>3260</v>
      </c>
      <c r="B29" s="106" t="s">
        <v>259</v>
      </c>
      <c r="C29" s="348">
        <f>'2. Income &amp; Expenditure Budget'!F31</f>
        <v>0</v>
      </c>
      <c r="D29" s="386">
        <f t="shared" si="0"/>
        <v>0</v>
      </c>
    </row>
    <row r="30" spans="1:4" x14ac:dyDescent="0.25">
      <c r="A30" s="336">
        <v>3275</v>
      </c>
      <c r="B30" s="106" t="s">
        <v>258</v>
      </c>
      <c r="C30" s="348">
        <f>'2. Income &amp; Expenditure Budget'!F32</f>
        <v>0</v>
      </c>
      <c r="D30" s="386">
        <f t="shared" si="0"/>
        <v>0</v>
      </c>
    </row>
    <row r="31" spans="1:4" x14ac:dyDescent="0.25">
      <c r="A31" s="335">
        <v>3276</v>
      </c>
      <c r="B31" s="106" t="s">
        <v>257</v>
      </c>
      <c r="C31" s="348">
        <f>'2. Income &amp; Expenditure Budget'!F33</f>
        <v>0</v>
      </c>
      <c r="D31" s="386">
        <f t="shared" si="0"/>
        <v>0</v>
      </c>
    </row>
    <row r="32" spans="1:4" x14ac:dyDescent="0.25">
      <c r="A32" s="335">
        <v>3277</v>
      </c>
      <c r="B32" s="106" t="s">
        <v>421</v>
      </c>
      <c r="C32" s="348">
        <f>'2. Income &amp; Expenditure Budget'!F34</f>
        <v>0</v>
      </c>
      <c r="D32" s="386">
        <f t="shared" si="0"/>
        <v>0</v>
      </c>
    </row>
    <row r="33" spans="1:4" x14ac:dyDescent="0.25">
      <c r="A33" s="335">
        <v>3280</v>
      </c>
      <c r="B33" s="106" t="s">
        <v>256</v>
      </c>
      <c r="C33" s="348">
        <f>'2. Income &amp; Expenditure Budget'!F35</f>
        <v>0</v>
      </c>
      <c r="D33" s="386">
        <f t="shared" si="0"/>
        <v>0</v>
      </c>
    </row>
    <row r="34" spans="1:4" x14ac:dyDescent="0.25">
      <c r="A34" s="335">
        <v>3281</v>
      </c>
      <c r="B34" s="106" t="s">
        <v>255</v>
      </c>
      <c r="C34" s="348">
        <f>'2. Income &amp; Expenditure Budget'!F36</f>
        <v>16000</v>
      </c>
      <c r="D34" s="386">
        <f t="shared" si="0"/>
        <v>16000</v>
      </c>
    </row>
    <row r="35" spans="1:4" x14ac:dyDescent="0.25">
      <c r="A35" s="335">
        <v>3282</v>
      </c>
      <c r="B35" s="106" t="s">
        <v>254</v>
      </c>
      <c r="C35" s="348">
        <f>'2. Income &amp; Expenditure Budget'!F37</f>
        <v>21000</v>
      </c>
      <c r="D35" s="386">
        <f t="shared" si="0"/>
        <v>21000</v>
      </c>
    </row>
    <row r="36" spans="1:4" x14ac:dyDescent="0.25">
      <c r="A36" s="335">
        <v>3283</v>
      </c>
      <c r="B36" s="106" t="s">
        <v>253</v>
      </c>
      <c r="C36" s="348">
        <f>'2. Income &amp; Expenditure Budget'!F38</f>
        <v>6600</v>
      </c>
      <c r="D36" s="386">
        <f t="shared" si="0"/>
        <v>6600</v>
      </c>
    </row>
    <row r="37" spans="1:4" x14ac:dyDescent="0.25">
      <c r="A37" s="335">
        <v>3284</v>
      </c>
      <c r="B37" s="106" t="s">
        <v>252</v>
      </c>
      <c r="C37" s="348">
        <f>'2. Income &amp; Expenditure Budget'!F39</f>
        <v>0</v>
      </c>
      <c r="D37" s="386">
        <f t="shared" si="0"/>
        <v>0</v>
      </c>
    </row>
    <row r="38" spans="1:4" x14ac:dyDescent="0.25">
      <c r="A38" s="335">
        <v>3285</v>
      </c>
      <c r="B38" s="106" t="s">
        <v>251</v>
      </c>
      <c r="C38" s="348">
        <f>'2. Income &amp; Expenditure Budget'!F40</f>
        <v>0</v>
      </c>
      <c r="D38" s="386">
        <f t="shared" si="0"/>
        <v>0</v>
      </c>
    </row>
    <row r="39" spans="1:4" x14ac:dyDescent="0.25">
      <c r="A39" s="335">
        <v>3286</v>
      </c>
      <c r="B39" s="106" t="s">
        <v>250</v>
      </c>
      <c r="C39" s="348">
        <f>'2. Income &amp; Expenditure Budget'!F41</f>
        <v>0</v>
      </c>
      <c r="D39" s="386">
        <f t="shared" si="0"/>
        <v>0</v>
      </c>
    </row>
    <row r="40" spans="1:4" x14ac:dyDescent="0.25">
      <c r="A40" s="335">
        <v>3287</v>
      </c>
      <c r="B40" s="106" t="s">
        <v>249</v>
      </c>
      <c r="C40" s="348">
        <f>'2. Income &amp; Expenditure Budget'!F42</f>
        <v>0</v>
      </c>
      <c r="D40" s="386">
        <f t="shared" si="0"/>
        <v>0</v>
      </c>
    </row>
    <row r="41" spans="1:4" x14ac:dyDescent="0.25">
      <c r="A41" s="337">
        <v>3290</v>
      </c>
      <c r="B41" s="106" t="s">
        <v>349</v>
      </c>
      <c r="C41" s="348">
        <f>'2. Income &amp; Expenditure Budget'!F43</f>
        <v>0</v>
      </c>
      <c r="D41" s="386">
        <f t="shared" si="0"/>
        <v>0</v>
      </c>
    </row>
    <row r="42" spans="1:4" x14ac:dyDescent="0.25">
      <c r="A42" s="337">
        <v>3293</v>
      </c>
      <c r="B42" s="106" t="s">
        <v>320</v>
      </c>
      <c r="C42" s="348">
        <f>'2. Income &amp; Expenditure Budget'!F44</f>
        <v>0</v>
      </c>
      <c r="D42" s="386">
        <f t="shared" si="0"/>
        <v>0</v>
      </c>
    </row>
    <row r="43" spans="1:4" x14ac:dyDescent="0.25">
      <c r="A43" s="337">
        <v>3294</v>
      </c>
      <c r="B43" s="106" t="s">
        <v>157</v>
      </c>
      <c r="C43" s="348">
        <f>'2. Income &amp; Expenditure Budget'!F45</f>
        <v>0</v>
      </c>
      <c r="D43" s="386">
        <f t="shared" si="0"/>
        <v>0</v>
      </c>
    </row>
    <row r="44" spans="1:4" x14ac:dyDescent="0.25">
      <c r="A44" s="344">
        <v>3295</v>
      </c>
      <c r="B44" s="106" t="s">
        <v>248</v>
      </c>
      <c r="C44" s="348">
        <f>'2. Income &amp; Expenditure Budget'!F46</f>
        <v>438681</v>
      </c>
      <c r="D44" s="386">
        <f t="shared" si="0"/>
        <v>438681</v>
      </c>
    </row>
    <row r="45" spans="1:4" x14ac:dyDescent="0.25">
      <c r="A45" s="344">
        <v>3296</v>
      </c>
      <c r="B45" s="106" t="s">
        <v>152</v>
      </c>
      <c r="C45" s="348">
        <f>'2. Income &amp; Expenditure Budget'!F47</f>
        <v>0</v>
      </c>
      <c r="D45" s="386">
        <f t="shared" si="0"/>
        <v>0</v>
      </c>
    </row>
    <row r="46" spans="1:4" x14ac:dyDescent="0.25">
      <c r="A46" s="344">
        <v>3297</v>
      </c>
      <c r="B46" s="106" t="s">
        <v>153</v>
      </c>
      <c r="C46" s="348">
        <f>'2. Income &amp; Expenditure Budget'!F48</f>
        <v>0</v>
      </c>
      <c r="D46" s="386">
        <f t="shared" si="0"/>
        <v>0</v>
      </c>
    </row>
    <row r="47" spans="1:4" x14ac:dyDescent="0.25">
      <c r="A47" s="344">
        <v>3298</v>
      </c>
      <c r="B47" s="106" t="s">
        <v>154</v>
      </c>
      <c r="C47" s="348">
        <f>'2. Income &amp; Expenditure Budget'!F49</f>
        <v>0</v>
      </c>
      <c r="D47" s="386">
        <f t="shared" si="0"/>
        <v>0</v>
      </c>
    </row>
    <row r="48" spans="1:4" ht="15.75" thickBot="1" x14ac:dyDescent="0.3">
      <c r="A48" s="344">
        <v>3299</v>
      </c>
      <c r="B48" s="106" t="s">
        <v>155</v>
      </c>
      <c r="C48" s="348">
        <f>'2. Income &amp; Expenditure Budget'!F50</f>
        <v>0</v>
      </c>
      <c r="D48" s="386">
        <f t="shared" si="0"/>
        <v>0</v>
      </c>
    </row>
    <row r="49" spans="1:4" x14ac:dyDescent="0.25">
      <c r="A49" s="338">
        <v>3300</v>
      </c>
      <c r="B49" s="108" t="s">
        <v>96</v>
      </c>
      <c r="C49" s="348">
        <f>'2. Income &amp; Expenditure Budget'!F51</f>
        <v>0</v>
      </c>
      <c r="D49" s="386">
        <f t="shared" si="0"/>
        <v>0</v>
      </c>
    </row>
    <row r="50" spans="1:4" x14ac:dyDescent="0.25">
      <c r="A50" s="335">
        <v>3310</v>
      </c>
      <c r="B50" s="112" t="s">
        <v>158</v>
      </c>
      <c r="C50" s="348">
        <f>'2. Income &amp; Expenditure Budget'!F52</f>
        <v>0</v>
      </c>
      <c r="D50" s="386">
        <f t="shared" si="0"/>
        <v>0</v>
      </c>
    </row>
    <row r="51" spans="1:4" x14ac:dyDescent="0.25">
      <c r="A51" s="336">
        <v>3330</v>
      </c>
      <c r="B51" s="108" t="s">
        <v>6</v>
      </c>
      <c r="C51" s="348">
        <f>'2. Income &amp; Expenditure Budget'!F53</f>
        <v>0</v>
      </c>
      <c r="D51" s="386">
        <f t="shared" si="0"/>
        <v>0</v>
      </c>
    </row>
    <row r="52" spans="1:4" x14ac:dyDescent="0.25">
      <c r="A52" s="336">
        <v>3335</v>
      </c>
      <c r="B52" s="109" t="s">
        <v>77</v>
      </c>
      <c r="C52" s="348">
        <f>'2. Income &amp; Expenditure Budget'!F54</f>
        <v>0</v>
      </c>
      <c r="D52" s="386">
        <f t="shared" si="0"/>
        <v>0</v>
      </c>
    </row>
    <row r="53" spans="1:4" x14ac:dyDescent="0.25">
      <c r="A53" s="336">
        <v>3350</v>
      </c>
      <c r="B53" s="110" t="s">
        <v>221</v>
      </c>
      <c r="C53" s="348">
        <f>'2. Income &amp; Expenditure Budget'!F55</f>
        <v>0</v>
      </c>
      <c r="D53" s="386">
        <f t="shared" si="0"/>
        <v>0</v>
      </c>
    </row>
    <row r="54" spans="1:4" x14ac:dyDescent="0.25">
      <c r="A54" s="336">
        <v>3370</v>
      </c>
      <c r="B54" s="110" t="s">
        <v>177</v>
      </c>
      <c r="C54" s="348">
        <f>'2. Income &amp; Expenditure Budget'!F56</f>
        <v>0</v>
      </c>
      <c r="D54" s="386">
        <f t="shared" si="0"/>
        <v>0</v>
      </c>
    </row>
    <row r="55" spans="1:4" x14ac:dyDescent="0.25">
      <c r="A55" s="336">
        <v>3375</v>
      </c>
      <c r="B55" s="109" t="s">
        <v>78</v>
      </c>
      <c r="C55" s="348">
        <f>'2. Income &amp; Expenditure Budget'!F57</f>
        <v>0</v>
      </c>
      <c r="D55" s="386">
        <f t="shared" si="0"/>
        <v>0</v>
      </c>
    </row>
    <row r="56" spans="1:4" x14ac:dyDescent="0.25">
      <c r="A56" s="336">
        <v>3390</v>
      </c>
      <c r="B56" s="110" t="s">
        <v>79</v>
      </c>
      <c r="C56" s="348">
        <f>'2. Income &amp; Expenditure Budget'!F58</f>
        <v>0</v>
      </c>
      <c r="D56" s="386">
        <f t="shared" si="0"/>
        <v>0</v>
      </c>
    </row>
    <row r="57" spans="1:4" x14ac:dyDescent="0.25">
      <c r="A57" s="336">
        <v>3395</v>
      </c>
      <c r="B57" s="110" t="s">
        <v>321</v>
      </c>
      <c r="C57" s="348">
        <f>'2. Income &amp; Expenditure Budget'!F59</f>
        <v>0</v>
      </c>
      <c r="D57" s="386">
        <f t="shared" si="0"/>
        <v>0</v>
      </c>
    </row>
    <row r="58" spans="1:4" x14ac:dyDescent="0.25">
      <c r="A58" s="336">
        <v>3410</v>
      </c>
      <c r="B58" s="108" t="s">
        <v>113</v>
      </c>
      <c r="C58" s="348">
        <f>'2. Income &amp; Expenditure Budget'!F60</f>
        <v>0</v>
      </c>
      <c r="D58" s="386">
        <f t="shared" si="0"/>
        <v>0</v>
      </c>
    </row>
    <row r="59" spans="1:4" x14ac:dyDescent="0.25">
      <c r="A59" s="336">
        <v>3420</v>
      </c>
      <c r="B59" s="108" t="s">
        <v>7</v>
      </c>
      <c r="C59" s="348">
        <f>'2. Income &amp; Expenditure Budget'!F61</f>
        <v>0</v>
      </c>
      <c r="D59" s="386">
        <f t="shared" si="0"/>
        <v>0</v>
      </c>
    </row>
    <row r="60" spans="1:4" x14ac:dyDescent="0.25">
      <c r="A60" s="336">
        <v>3430</v>
      </c>
      <c r="B60" s="108" t="s">
        <v>8</v>
      </c>
      <c r="C60" s="348">
        <f>'2. Income &amp; Expenditure Budget'!F62</f>
        <v>0</v>
      </c>
      <c r="D60" s="386">
        <f t="shared" si="0"/>
        <v>0</v>
      </c>
    </row>
    <row r="61" spans="1:4" x14ac:dyDescent="0.25">
      <c r="A61" s="336">
        <v>3440</v>
      </c>
      <c r="B61" s="108" t="s">
        <v>60</v>
      </c>
      <c r="C61" s="348">
        <f>'2. Income &amp; Expenditure Budget'!F63</f>
        <v>0</v>
      </c>
      <c r="D61" s="386">
        <f t="shared" si="0"/>
        <v>0</v>
      </c>
    </row>
    <row r="62" spans="1:4" x14ac:dyDescent="0.25">
      <c r="A62" s="336">
        <v>3450</v>
      </c>
      <c r="B62" s="108" t="s">
        <v>178</v>
      </c>
      <c r="C62" s="348">
        <f>'2. Income &amp; Expenditure Budget'!F64</f>
        <v>0</v>
      </c>
      <c r="D62" s="386">
        <f t="shared" si="0"/>
        <v>0</v>
      </c>
    </row>
    <row r="63" spans="1:4" x14ac:dyDescent="0.25">
      <c r="A63" s="336">
        <v>3460</v>
      </c>
      <c r="B63" s="108" t="s">
        <v>323</v>
      </c>
      <c r="C63" s="348">
        <f>'2. Income &amp; Expenditure Budget'!F65</f>
        <v>0</v>
      </c>
      <c r="D63" s="386">
        <f t="shared" si="0"/>
        <v>0</v>
      </c>
    </row>
    <row r="64" spans="1:4" x14ac:dyDescent="0.25">
      <c r="A64" s="336">
        <v>3490</v>
      </c>
      <c r="B64" s="108" t="s">
        <v>159</v>
      </c>
      <c r="C64" s="348">
        <f>'2. Income &amp; Expenditure Budget'!F66</f>
        <v>0</v>
      </c>
      <c r="D64" s="386">
        <f t="shared" si="0"/>
        <v>0</v>
      </c>
    </row>
    <row r="65" spans="1:4" x14ac:dyDescent="0.25">
      <c r="A65" s="336">
        <v>3495</v>
      </c>
      <c r="B65" s="109" t="s">
        <v>80</v>
      </c>
      <c r="C65" s="348">
        <f>'2. Income &amp; Expenditure Budget'!F67</f>
        <v>0</v>
      </c>
      <c r="D65" s="386">
        <f t="shared" si="0"/>
        <v>0</v>
      </c>
    </row>
    <row r="66" spans="1:4" x14ac:dyDescent="0.25">
      <c r="A66" s="336">
        <v>3500</v>
      </c>
      <c r="B66" s="110" t="s">
        <v>179</v>
      </c>
      <c r="C66" s="348">
        <f>'2. Income &amp; Expenditure Budget'!F68</f>
        <v>0</v>
      </c>
      <c r="D66" s="386">
        <f t="shared" si="0"/>
        <v>0</v>
      </c>
    </row>
    <row r="67" spans="1:4" x14ac:dyDescent="0.25">
      <c r="A67" s="336">
        <v>3510</v>
      </c>
      <c r="B67" s="110" t="s">
        <v>9</v>
      </c>
      <c r="C67" s="348">
        <f>'2. Income &amp; Expenditure Budget'!F69</f>
        <v>0</v>
      </c>
      <c r="D67" s="386">
        <f t="shared" si="0"/>
        <v>0</v>
      </c>
    </row>
    <row r="68" spans="1:4" x14ac:dyDescent="0.25">
      <c r="A68" s="336">
        <v>3520</v>
      </c>
      <c r="B68" s="110" t="s">
        <v>180</v>
      </c>
      <c r="C68" s="348">
        <f>'2. Income &amp; Expenditure Budget'!F70</f>
        <v>0</v>
      </c>
      <c r="D68" s="386">
        <f t="shared" si="0"/>
        <v>0</v>
      </c>
    </row>
    <row r="69" spans="1:4" x14ac:dyDescent="0.25">
      <c r="A69" s="336">
        <v>3530</v>
      </c>
      <c r="B69" s="110" t="s">
        <v>181</v>
      </c>
      <c r="C69" s="348">
        <f>'2. Income &amp; Expenditure Budget'!F71</f>
        <v>0</v>
      </c>
      <c r="D69" s="386">
        <f t="shared" si="0"/>
        <v>0</v>
      </c>
    </row>
    <row r="70" spans="1:4" x14ac:dyDescent="0.25">
      <c r="A70" s="336">
        <v>3535</v>
      </c>
      <c r="B70" s="109" t="s">
        <v>182</v>
      </c>
      <c r="C70" s="348">
        <f>'2. Income &amp; Expenditure Budget'!F72</f>
        <v>0</v>
      </c>
      <c r="D70" s="386">
        <f t="shared" si="0"/>
        <v>0</v>
      </c>
    </row>
    <row r="71" spans="1:4" x14ac:dyDescent="0.25">
      <c r="A71" s="336">
        <v>3550</v>
      </c>
      <c r="B71" s="108" t="s">
        <v>81</v>
      </c>
      <c r="C71" s="348">
        <f>'2. Income &amp; Expenditure Budget'!F73</f>
        <v>0</v>
      </c>
      <c r="D71" s="386">
        <f t="shared" si="0"/>
        <v>0</v>
      </c>
    </row>
    <row r="72" spans="1:4" x14ac:dyDescent="0.25">
      <c r="A72" s="337">
        <v>3570</v>
      </c>
      <c r="B72" s="111" t="s">
        <v>183</v>
      </c>
      <c r="C72" s="348">
        <f>'2. Income &amp; Expenditure Budget'!F74</f>
        <v>0</v>
      </c>
      <c r="D72" s="386">
        <f t="shared" si="0"/>
        <v>0</v>
      </c>
    </row>
    <row r="73" spans="1:4" x14ac:dyDescent="0.25">
      <c r="A73" s="339">
        <v>3574</v>
      </c>
      <c r="B73" s="110" t="s">
        <v>160</v>
      </c>
      <c r="C73" s="348">
        <f>'2. Income &amp; Expenditure Budget'!F75</f>
        <v>0</v>
      </c>
      <c r="D73" s="386">
        <f t="shared" si="0"/>
        <v>0</v>
      </c>
    </row>
    <row r="74" spans="1:4" ht="15.75" thickBot="1" x14ac:dyDescent="0.3">
      <c r="A74" s="340">
        <v>3575</v>
      </c>
      <c r="B74" s="109" t="s">
        <v>161</v>
      </c>
      <c r="C74" s="348">
        <f>'2. Income &amp; Expenditure Budget'!F76</f>
        <v>0</v>
      </c>
      <c r="D74" s="386">
        <f t="shared" si="0"/>
        <v>0</v>
      </c>
    </row>
    <row r="75" spans="1:4" x14ac:dyDescent="0.25">
      <c r="A75" s="341">
        <v>3650</v>
      </c>
      <c r="B75" s="106" t="s">
        <v>247</v>
      </c>
      <c r="C75" s="348">
        <f>'2. Income &amp; Expenditure Budget'!F77</f>
        <v>0</v>
      </c>
      <c r="D75" s="386">
        <f t="shared" si="0"/>
        <v>0</v>
      </c>
    </row>
    <row r="76" spans="1:4" x14ac:dyDescent="0.25">
      <c r="A76" s="336">
        <v>3700</v>
      </c>
      <c r="B76" s="106" t="s">
        <v>184</v>
      </c>
      <c r="C76" s="348">
        <f>'2. Income &amp; Expenditure Budget'!F78</f>
        <v>0</v>
      </c>
      <c r="D76" s="386">
        <f t="shared" si="0"/>
        <v>0</v>
      </c>
    </row>
    <row r="77" spans="1:4" x14ac:dyDescent="0.25">
      <c r="A77" s="336">
        <v>3770</v>
      </c>
      <c r="B77" s="106" t="s">
        <v>185</v>
      </c>
      <c r="C77" s="348">
        <f>'2. Income &amp; Expenditure Budget'!F79</f>
        <v>0</v>
      </c>
      <c r="D77" s="386">
        <f t="shared" ref="D77:D140" si="1">C77</f>
        <v>0</v>
      </c>
    </row>
    <row r="78" spans="1:4" x14ac:dyDescent="0.25">
      <c r="A78" s="336">
        <v>3800</v>
      </c>
      <c r="B78" s="106" t="s">
        <v>11</v>
      </c>
      <c r="C78" s="348">
        <f>'2. Income &amp; Expenditure Budget'!F80</f>
        <v>0</v>
      </c>
      <c r="D78" s="386">
        <f t="shared" si="1"/>
        <v>0</v>
      </c>
    </row>
    <row r="79" spans="1:4" x14ac:dyDescent="0.25">
      <c r="A79" s="337">
        <v>3850</v>
      </c>
      <c r="B79" s="106" t="s">
        <v>10</v>
      </c>
      <c r="C79" s="348">
        <f>'2. Income &amp; Expenditure Budget'!F81</f>
        <v>0</v>
      </c>
      <c r="D79" s="386">
        <f t="shared" si="1"/>
        <v>0</v>
      </c>
    </row>
    <row r="80" spans="1:4" x14ac:dyDescent="0.25">
      <c r="A80" s="337">
        <v>3851</v>
      </c>
      <c r="B80" s="106" t="s">
        <v>162</v>
      </c>
      <c r="C80" s="348">
        <f>'2. Income &amp; Expenditure Budget'!F82</f>
        <v>0</v>
      </c>
      <c r="D80" s="386">
        <f t="shared" si="1"/>
        <v>0</v>
      </c>
    </row>
    <row r="81" spans="1:4" x14ac:dyDescent="0.25">
      <c r="A81" s="337">
        <v>3852</v>
      </c>
      <c r="B81" s="106" t="s">
        <v>164</v>
      </c>
      <c r="C81" s="348">
        <f>'2. Income &amp; Expenditure Budget'!F83</f>
        <v>0</v>
      </c>
      <c r="D81" s="386">
        <f t="shared" si="1"/>
        <v>0</v>
      </c>
    </row>
    <row r="82" spans="1:4" x14ac:dyDescent="0.25">
      <c r="A82" s="337">
        <v>3853</v>
      </c>
      <c r="B82" s="106" t="s">
        <v>163</v>
      </c>
      <c r="C82" s="348">
        <f>'2. Income &amp; Expenditure Budget'!F84</f>
        <v>0</v>
      </c>
      <c r="D82" s="386">
        <f t="shared" si="1"/>
        <v>0</v>
      </c>
    </row>
    <row r="83" spans="1:4" x14ac:dyDescent="0.25">
      <c r="A83" s="335">
        <v>4110</v>
      </c>
      <c r="B83" s="106" t="s">
        <v>75</v>
      </c>
      <c r="C83" s="348">
        <f>'2. Income &amp; Expenditure Budget'!F85</f>
        <v>0</v>
      </c>
      <c r="D83" s="386">
        <f t="shared" si="1"/>
        <v>0</v>
      </c>
    </row>
    <row r="84" spans="1:4" x14ac:dyDescent="0.25">
      <c r="A84" s="335">
        <v>4111</v>
      </c>
      <c r="B84" s="106" t="s">
        <v>82</v>
      </c>
      <c r="C84" s="348">
        <f>'2. Income &amp; Expenditure Budget'!F86</f>
        <v>0</v>
      </c>
      <c r="D84" s="386">
        <f t="shared" si="1"/>
        <v>0</v>
      </c>
    </row>
    <row r="85" spans="1:4" x14ac:dyDescent="0.25">
      <c r="A85" s="335">
        <v>4112</v>
      </c>
      <c r="B85" s="106" t="s">
        <v>246</v>
      </c>
      <c r="C85" s="348">
        <f>'2. Income &amp; Expenditure Budget'!F87</f>
        <v>0</v>
      </c>
      <c r="D85" s="386">
        <f t="shared" si="1"/>
        <v>0</v>
      </c>
    </row>
    <row r="86" spans="1:4" x14ac:dyDescent="0.25">
      <c r="A86" s="335">
        <v>4150</v>
      </c>
      <c r="B86" s="106" t="s">
        <v>267</v>
      </c>
      <c r="C86" s="348">
        <f>'2. Income &amp; Expenditure Budget'!F88</f>
        <v>0</v>
      </c>
      <c r="D86" s="386">
        <f t="shared" si="1"/>
        <v>0</v>
      </c>
    </row>
    <row r="87" spans="1:4" x14ac:dyDescent="0.25">
      <c r="A87" s="335">
        <v>4155</v>
      </c>
      <c r="B87" s="106" t="s">
        <v>232</v>
      </c>
      <c r="C87" s="348">
        <f>'2. Income &amp; Expenditure Budget'!F89</f>
        <v>0</v>
      </c>
      <c r="D87" s="386">
        <f t="shared" si="1"/>
        <v>0</v>
      </c>
    </row>
    <row r="88" spans="1:4" x14ac:dyDescent="0.25">
      <c r="A88" s="335">
        <v>4170</v>
      </c>
      <c r="B88" s="106" t="s">
        <v>186</v>
      </c>
      <c r="C88" s="348">
        <f>'2. Income &amp; Expenditure Budget'!F90</f>
        <v>0</v>
      </c>
      <c r="D88" s="386">
        <f t="shared" si="1"/>
        <v>0</v>
      </c>
    </row>
    <row r="89" spans="1:4" x14ac:dyDescent="0.25">
      <c r="A89" s="335">
        <v>4180</v>
      </c>
      <c r="B89" s="106" t="s">
        <v>245</v>
      </c>
      <c r="C89" s="348">
        <f>'2. Income &amp; Expenditure Budget'!F91</f>
        <v>0</v>
      </c>
      <c r="D89" s="386">
        <f t="shared" si="1"/>
        <v>0</v>
      </c>
    </row>
    <row r="90" spans="1:4" x14ac:dyDescent="0.25">
      <c r="A90" s="335">
        <v>4181</v>
      </c>
      <c r="B90" s="106" t="s">
        <v>344</v>
      </c>
      <c r="C90" s="348">
        <f>'2. Income &amp; Expenditure Budget'!F92</f>
        <v>0</v>
      </c>
      <c r="D90" s="386">
        <f t="shared" si="1"/>
        <v>0</v>
      </c>
    </row>
    <row r="91" spans="1:4" x14ac:dyDescent="0.25">
      <c r="A91" s="335">
        <v>4190</v>
      </c>
      <c r="B91" s="106" t="s">
        <v>222</v>
      </c>
      <c r="C91" s="348">
        <f>'2. Income &amp; Expenditure Budget'!F93</f>
        <v>0</v>
      </c>
      <c r="D91" s="386">
        <f t="shared" si="1"/>
        <v>0</v>
      </c>
    </row>
    <row r="92" spans="1:4" x14ac:dyDescent="0.25">
      <c r="A92" s="335">
        <v>4196</v>
      </c>
      <c r="B92" s="106" t="s">
        <v>165</v>
      </c>
      <c r="C92" s="348">
        <f>'2. Income &amp; Expenditure Budget'!F94</f>
        <v>438681</v>
      </c>
      <c r="D92" s="386">
        <f t="shared" si="1"/>
        <v>438681</v>
      </c>
    </row>
    <row r="93" spans="1:4" x14ac:dyDescent="0.25">
      <c r="A93" s="335">
        <v>4197</v>
      </c>
      <c r="B93" s="106" t="s">
        <v>244</v>
      </c>
      <c r="C93" s="348">
        <f>'2. Income &amp; Expenditure Budget'!F95</f>
        <v>0</v>
      </c>
      <c r="D93" s="386">
        <f t="shared" si="1"/>
        <v>0</v>
      </c>
    </row>
    <row r="94" spans="1:4" x14ac:dyDescent="0.25">
      <c r="A94" s="345">
        <v>4198</v>
      </c>
      <c r="B94" s="342" t="s">
        <v>325</v>
      </c>
      <c r="C94" s="348">
        <f>'2. Income &amp; Expenditure Budget'!F96</f>
        <v>0</v>
      </c>
      <c r="D94" s="386">
        <f t="shared" si="1"/>
        <v>0</v>
      </c>
    </row>
    <row r="95" spans="1:4" ht="15.75" thickBot="1" x14ac:dyDescent="0.3">
      <c r="A95" s="346">
        <v>4199</v>
      </c>
      <c r="B95" s="343" t="s">
        <v>326</v>
      </c>
      <c r="C95" s="348">
        <f>'2. Income &amp; Expenditure Budget'!F97</f>
        <v>0</v>
      </c>
      <c r="D95" s="386">
        <f t="shared" si="1"/>
        <v>0</v>
      </c>
    </row>
    <row r="96" spans="1:4" x14ac:dyDescent="0.25">
      <c r="A96" s="338">
        <v>4310</v>
      </c>
      <c r="B96" s="106" t="s">
        <v>14</v>
      </c>
      <c r="C96" s="348">
        <f>'2. Income &amp; Expenditure Budget'!F98</f>
        <v>0</v>
      </c>
      <c r="D96" s="386">
        <f t="shared" si="1"/>
        <v>0</v>
      </c>
    </row>
    <row r="97" spans="1:4" x14ac:dyDescent="0.25">
      <c r="A97" s="336">
        <v>4330</v>
      </c>
      <c r="B97" s="106" t="s">
        <v>187</v>
      </c>
      <c r="C97" s="348">
        <f>'2. Income &amp; Expenditure Budget'!F99</f>
        <v>0</v>
      </c>
      <c r="D97" s="386">
        <f t="shared" si="1"/>
        <v>0</v>
      </c>
    </row>
    <row r="98" spans="1:4" x14ac:dyDescent="0.25">
      <c r="A98" s="336">
        <v>4350</v>
      </c>
      <c r="B98" s="106" t="s">
        <v>188</v>
      </c>
      <c r="C98" s="348">
        <f>'2. Income &amp; Expenditure Budget'!F100</f>
        <v>0</v>
      </c>
      <c r="D98" s="386">
        <f t="shared" si="1"/>
        <v>0</v>
      </c>
    </row>
    <row r="99" spans="1:4" x14ac:dyDescent="0.25">
      <c r="A99" s="336">
        <v>4370</v>
      </c>
      <c r="B99" s="106" t="s">
        <v>189</v>
      </c>
      <c r="C99" s="348">
        <f>'2. Income &amp; Expenditure Budget'!F101</f>
        <v>0</v>
      </c>
      <c r="D99" s="386">
        <f t="shared" si="1"/>
        <v>0</v>
      </c>
    </row>
    <row r="100" spans="1:4" x14ac:dyDescent="0.25">
      <c r="A100" s="336">
        <v>4390</v>
      </c>
      <c r="B100" s="106" t="s">
        <v>190</v>
      </c>
      <c r="C100" s="348">
        <f>'2. Income &amp; Expenditure Budget'!F102</f>
        <v>0</v>
      </c>
      <c r="D100" s="386">
        <f t="shared" si="1"/>
        <v>0</v>
      </c>
    </row>
    <row r="101" spans="1:4" x14ac:dyDescent="0.25">
      <c r="A101" s="336">
        <v>4410</v>
      </c>
      <c r="B101" s="106" t="s">
        <v>422</v>
      </c>
      <c r="C101" s="348">
        <f>'2. Income &amp; Expenditure Budget'!F103</f>
        <v>20874</v>
      </c>
      <c r="D101" s="386">
        <f t="shared" si="1"/>
        <v>20874</v>
      </c>
    </row>
    <row r="102" spans="1:4" x14ac:dyDescent="0.25">
      <c r="A102" s="336">
        <v>4420</v>
      </c>
      <c r="B102" s="106" t="s">
        <v>327</v>
      </c>
      <c r="C102" s="348">
        <f>'2. Income &amp; Expenditure Budget'!F104</f>
        <v>0</v>
      </c>
      <c r="D102" s="386">
        <f t="shared" si="1"/>
        <v>0</v>
      </c>
    </row>
    <row r="103" spans="1:4" x14ac:dyDescent="0.25">
      <c r="A103" s="336">
        <v>4430</v>
      </c>
      <c r="B103" s="106" t="s">
        <v>191</v>
      </c>
      <c r="C103" s="348">
        <f>'2. Income &amp; Expenditure Budget'!F105</f>
        <v>0</v>
      </c>
      <c r="D103" s="386">
        <f t="shared" si="1"/>
        <v>0</v>
      </c>
    </row>
    <row r="104" spans="1:4" x14ac:dyDescent="0.25">
      <c r="A104" s="336">
        <v>4450</v>
      </c>
      <c r="B104" s="106" t="s">
        <v>192</v>
      </c>
      <c r="C104" s="348">
        <f>'2. Income &amp; Expenditure Budget'!F106</f>
        <v>0</v>
      </c>
      <c r="D104" s="386">
        <f t="shared" si="1"/>
        <v>0</v>
      </c>
    </row>
    <row r="105" spans="1:4" x14ac:dyDescent="0.25">
      <c r="A105" s="336">
        <v>4470</v>
      </c>
      <c r="B105" s="106" t="s">
        <v>193</v>
      </c>
      <c r="C105" s="348">
        <f>'2. Income &amp; Expenditure Budget'!F107</f>
        <v>0</v>
      </c>
      <c r="D105" s="386">
        <f t="shared" si="1"/>
        <v>0</v>
      </c>
    </row>
    <row r="106" spans="1:4" x14ac:dyDescent="0.25">
      <c r="A106" s="336">
        <v>4490</v>
      </c>
      <c r="B106" s="106" t="s">
        <v>194</v>
      </c>
      <c r="C106" s="348">
        <f>'2. Income &amp; Expenditure Budget'!F108</f>
        <v>0</v>
      </c>
      <c r="D106" s="386">
        <f t="shared" si="1"/>
        <v>0</v>
      </c>
    </row>
    <row r="107" spans="1:4" x14ac:dyDescent="0.25">
      <c r="A107" s="336">
        <v>4550</v>
      </c>
      <c r="B107" s="106" t="s">
        <v>195</v>
      </c>
      <c r="C107" s="348">
        <f>'2. Income &amp; Expenditure Budget'!F109</f>
        <v>0</v>
      </c>
      <c r="D107" s="386">
        <f t="shared" si="1"/>
        <v>0</v>
      </c>
    </row>
    <row r="108" spans="1:4" x14ac:dyDescent="0.25">
      <c r="A108" s="336">
        <v>4570</v>
      </c>
      <c r="B108" s="106" t="s">
        <v>196</v>
      </c>
      <c r="C108" s="348">
        <f>'2. Income &amp; Expenditure Budget'!F110</f>
        <v>0</v>
      </c>
      <c r="D108" s="386">
        <f t="shared" si="1"/>
        <v>0</v>
      </c>
    </row>
    <row r="109" spans="1:4" x14ac:dyDescent="0.25">
      <c r="A109" s="336">
        <v>4590</v>
      </c>
      <c r="B109" s="106" t="s">
        <v>223</v>
      </c>
      <c r="C109" s="348">
        <f>'2. Income &amp; Expenditure Budget'!F111</f>
        <v>0</v>
      </c>
      <c r="D109" s="386">
        <f t="shared" si="1"/>
        <v>0</v>
      </c>
    </row>
    <row r="110" spans="1:4" x14ac:dyDescent="0.25">
      <c r="A110" s="336">
        <v>4610</v>
      </c>
      <c r="B110" s="106" t="s">
        <v>197</v>
      </c>
      <c r="C110" s="348">
        <f>'2. Income &amp; Expenditure Budget'!F112</f>
        <v>0</v>
      </c>
      <c r="D110" s="386">
        <f t="shared" si="1"/>
        <v>0</v>
      </c>
    </row>
    <row r="111" spans="1:4" x14ac:dyDescent="0.25">
      <c r="A111" s="336">
        <v>4620</v>
      </c>
      <c r="B111" s="106" t="s">
        <v>198</v>
      </c>
      <c r="C111" s="348">
        <f>'2. Income &amp; Expenditure Budget'!F113</f>
        <v>20874</v>
      </c>
      <c r="D111" s="386">
        <f t="shared" si="1"/>
        <v>20874</v>
      </c>
    </row>
    <row r="112" spans="1:4" x14ac:dyDescent="0.25">
      <c r="A112" s="336">
        <v>4630</v>
      </c>
      <c r="B112" s="106" t="s">
        <v>15</v>
      </c>
      <c r="C112" s="348">
        <f>'2. Income &amp; Expenditure Budget'!F114</f>
        <v>0</v>
      </c>
      <c r="D112" s="386">
        <f t="shared" si="1"/>
        <v>0</v>
      </c>
    </row>
    <row r="113" spans="1:4" x14ac:dyDescent="0.25">
      <c r="A113" s="336">
        <v>4635</v>
      </c>
      <c r="B113" s="106" t="s">
        <v>328</v>
      </c>
      <c r="C113" s="348">
        <f>'2. Income &amp; Expenditure Budget'!F115</f>
        <v>0</v>
      </c>
      <c r="D113" s="386">
        <f t="shared" si="1"/>
        <v>0</v>
      </c>
    </row>
    <row r="114" spans="1:4" x14ac:dyDescent="0.25">
      <c r="A114" s="336">
        <v>4640</v>
      </c>
      <c r="B114" s="106" t="s">
        <v>199</v>
      </c>
      <c r="C114" s="348">
        <f>'2. Income &amp; Expenditure Budget'!F116</f>
        <v>0</v>
      </c>
      <c r="D114" s="386">
        <f t="shared" si="1"/>
        <v>0</v>
      </c>
    </row>
    <row r="115" spans="1:4" x14ac:dyDescent="0.25">
      <c r="A115" s="336">
        <v>4650</v>
      </c>
      <c r="B115" s="106" t="s">
        <v>200</v>
      </c>
      <c r="C115" s="348">
        <f>'2. Income &amp; Expenditure Budget'!F117</f>
        <v>0</v>
      </c>
      <c r="D115" s="386">
        <f t="shared" si="1"/>
        <v>0</v>
      </c>
    </row>
    <row r="116" spans="1:4" x14ac:dyDescent="0.25">
      <c r="A116" s="336">
        <v>4670</v>
      </c>
      <c r="B116" s="106" t="s">
        <v>101</v>
      </c>
      <c r="C116" s="348">
        <f>'2. Income &amp; Expenditure Budget'!F118</f>
        <v>0</v>
      </c>
      <c r="D116" s="386">
        <f t="shared" si="1"/>
        <v>0</v>
      </c>
    </row>
    <row r="117" spans="1:4" x14ac:dyDescent="0.25">
      <c r="A117" s="336">
        <v>4671</v>
      </c>
      <c r="B117" s="106" t="s">
        <v>224</v>
      </c>
      <c r="C117" s="348">
        <f>'2. Income &amp; Expenditure Budget'!F119</f>
        <v>0</v>
      </c>
      <c r="D117" s="386">
        <f t="shared" si="1"/>
        <v>0</v>
      </c>
    </row>
    <row r="118" spans="1:4" x14ac:dyDescent="0.25">
      <c r="A118" s="336">
        <v>4690</v>
      </c>
      <c r="B118" s="106" t="s">
        <v>16</v>
      </c>
      <c r="C118" s="348">
        <f>'2. Income &amp; Expenditure Budget'!F120</f>
        <v>0</v>
      </c>
      <c r="D118" s="386">
        <f t="shared" si="1"/>
        <v>0</v>
      </c>
    </row>
    <row r="119" spans="1:4" x14ac:dyDescent="0.25">
      <c r="A119" s="336">
        <v>4710</v>
      </c>
      <c r="B119" s="106" t="s">
        <v>201</v>
      </c>
      <c r="C119" s="348">
        <f>'2. Income &amp; Expenditure Budget'!F121</f>
        <v>0</v>
      </c>
      <c r="D119" s="386">
        <f t="shared" si="1"/>
        <v>0</v>
      </c>
    </row>
    <row r="120" spans="1:4" x14ac:dyDescent="0.25">
      <c r="A120" s="336">
        <v>4720</v>
      </c>
      <c r="B120" s="106" t="s">
        <v>202</v>
      </c>
      <c r="C120" s="348">
        <f>'2. Income &amp; Expenditure Budget'!F122</f>
        <v>0</v>
      </c>
      <c r="D120" s="386">
        <f t="shared" si="1"/>
        <v>0</v>
      </c>
    </row>
    <row r="121" spans="1:4" x14ac:dyDescent="0.25">
      <c r="A121" s="336">
        <v>4730</v>
      </c>
      <c r="B121" s="106" t="s">
        <v>166</v>
      </c>
      <c r="C121" s="348">
        <f>'2. Income &amp; Expenditure Budget'!F123</f>
        <v>0</v>
      </c>
      <c r="D121" s="386">
        <f t="shared" si="1"/>
        <v>0</v>
      </c>
    </row>
    <row r="122" spans="1:4" x14ac:dyDescent="0.25">
      <c r="A122" s="336">
        <v>4740</v>
      </c>
      <c r="B122" s="106" t="s">
        <v>203</v>
      </c>
      <c r="C122" s="348">
        <f>'2. Income &amp; Expenditure Budget'!F124</f>
        <v>0</v>
      </c>
      <c r="D122" s="386">
        <f t="shared" si="1"/>
        <v>0</v>
      </c>
    </row>
    <row r="123" spans="1:4" x14ac:dyDescent="0.25">
      <c r="A123" s="336">
        <v>4741</v>
      </c>
      <c r="B123" s="106" t="s">
        <v>345</v>
      </c>
      <c r="C123" s="348">
        <f>'2. Income &amp; Expenditure Budget'!F125</f>
        <v>0</v>
      </c>
      <c r="D123" s="386">
        <f t="shared" si="1"/>
        <v>0</v>
      </c>
    </row>
    <row r="124" spans="1:4" x14ac:dyDescent="0.25">
      <c r="A124" s="336">
        <v>4750</v>
      </c>
      <c r="B124" s="106" t="s">
        <v>204</v>
      </c>
      <c r="C124" s="348">
        <f>'2. Income &amp; Expenditure Budget'!F126</f>
        <v>0</v>
      </c>
      <c r="D124" s="386">
        <f t="shared" si="1"/>
        <v>0</v>
      </c>
    </row>
    <row r="125" spans="1:4" x14ac:dyDescent="0.25">
      <c r="A125" s="336">
        <v>4760</v>
      </c>
      <c r="B125" s="106" t="s">
        <v>205</v>
      </c>
      <c r="C125" s="348">
        <f>'2. Income &amp; Expenditure Budget'!F127</f>
        <v>0</v>
      </c>
      <c r="D125" s="386">
        <f t="shared" si="1"/>
        <v>0</v>
      </c>
    </row>
    <row r="126" spans="1:4" x14ac:dyDescent="0.25">
      <c r="A126" s="336">
        <v>4770</v>
      </c>
      <c r="B126" s="106" t="s">
        <v>206</v>
      </c>
      <c r="C126" s="348">
        <f>'2. Income &amp; Expenditure Budget'!F128</f>
        <v>0</v>
      </c>
      <c r="D126" s="386">
        <f t="shared" si="1"/>
        <v>0</v>
      </c>
    </row>
    <row r="127" spans="1:4" x14ac:dyDescent="0.25">
      <c r="A127" s="336">
        <v>4780</v>
      </c>
      <c r="B127" s="106" t="s">
        <v>207</v>
      </c>
      <c r="C127" s="348">
        <f>'2. Income &amp; Expenditure Budget'!F129</f>
        <v>0</v>
      </c>
      <c r="D127" s="386">
        <f t="shared" si="1"/>
        <v>0</v>
      </c>
    </row>
    <row r="128" spans="1:4" x14ac:dyDescent="0.25">
      <c r="A128" s="336">
        <v>4810</v>
      </c>
      <c r="B128" s="106" t="s">
        <v>208</v>
      </c>
      <c r="C128" s="348">
        <f>'2. Income &amp; Expenditure Budget'!F130</f>
        <v>0</v>
      </c>
      <c r="D128" s="386">
        <f t="shared" si="1"/>
        <v>0</v>
      </c>
    </row>
    <row r="129" spans="1:4" x14ac:dyDescent="0.25">
      <c r="A129" s="336">
        <v>4815</v>
      </c>
      <c r="B129" s="106" t="s">
        <v>141</v>
      </c>
      <c r="C129" s="348">
        <f>'2. Income &amp; Expenditure Budget'!F131</f>
        <v>0</v>
      </c>
      <c r="D129" s="386">
        <f t="shared" si="1"/>
        <v>0</v>
      </c>
    </row>
    <row r="130" spans="1:4" x14ac:dyDescent="0.25">
      <c r="A130" s="336">
        <v>4850</v>
      </c>
      <c r="B130" s="106" t="s">
        <v>209</v>
      </c>
      <c r="C130" s="348">
        <f>'2. Income &amp; Expenditure Budget'!F132</f>
        <v>0</v>
      </c>
      <c r="D130" s="386">
        <f t="shared" si="1"/>
        <v>0</v>
      </c>
    </row>
    <row r="131" spans="1:4" x14ac:dyDescent="0.25">
      <c r="A131" s="337">
        <v>4910</v>
      </c>
      <c r="B131" s="106" t="s">
        <v>17</v>
      </c>
      <c r="C131" s="348">
        <f>'2. Income &amp; Expenditure Budget'!F133</f>
        <v>0</v>
      </c>
      <c r="D131" s="386">
        <f t="shared" si="1"/>
        <v>0</v>
      </c>
    </row>
    <row r="132" spans="1:4" x14ac:dyDescent="0.25">
      <c r="A132" s="337">
        <v>4911</v>
      </c>
      <c r="B132" s="106" t="s">
        <v>225</v>
      </c>
      <c r="C132" s="348">
        <f>'2. Income &amp; Expenditure Budget'!F134</f>
        <v>0</v>
      </c>
      <c r="D132" s="386">
        <f t="shared" si="1"/>
        <v>0</v>
      </c>
    </row>
    <row r="133" spans="1:4" x14ac:dyDescent="0.25">
      <c r="A133" s="337">
        <v>4912</v>
      </c>
      <c r="B133" s="106" t="s">
        <v>210</v>
      </c>
      <c r="C133" s="348">
        <f>'2. Income &amp; Expenditure Budget'!F135</f>
        <v>0</v>
      </c>
      <c r="D133" s="386">
        <f t="shared" si="1"/>
        <v>0</v>
      </c>
    </row>
    <row r="134" spans="1:4" x14ac:dyDescent="0.25">
      <c r="A134" s="337">
        <v>4913</v>
      </c>
      <c r="B134" s="106" t="s">
        <v>226</v>
      </c>
      <c r="C134" s="348">
        <f>'2. Income &amp; Expenditure Budget'!F136</f>
        <v>0</v>
      </c>
      <c r="D134" s="386">
        <f t="shared" si="1"/>
        <v>0</v>
      </c>
    </row>
    <row r="135" spans="1:4" x14ac:dyDescent="0.25">
      <c r="A135" s="337">
        <v>4914</v>
      </c>
      <c r="B135" s="106" t="s">
        <v>331</v>
      </c>
      <c r="C135" s="348">
        <f>'2. Income &amp; Expenditure Budget'!F137</f>
        <v>0</v>
      </c>
      <c r="D135" s="386">
        <f t="shared" si="1"/>
        <v>0</v>
      </c>
    </row>
    <row r="136" spans="1:4" x14ac:dyDescent="0.25">
      <c r="A136" s="337">
        <v>4915</v>
      </c>
      <c r="B136" s="106" t="s">
        <v>347</v>
      </c>
      <c r="C136" s="348">
        <f>'2. Income &amp; Expenditure Budget'!F138</f>
        <v>0</v>
      </c>
      <c r="D136" s="386">
        <f t="shared" si="1"/>
        <v>0</v>
      </c>
    </row>
    <row r="137" spans="1:4" x14ac:dyDescent="0.25">
      <c r="A137" s="337">
        <v>4916</v>
      </c>
      <c r="B137" s="106" t="s">
        <v>211</v>
      </c>
      <c r="C137" s="348">
        <f>'2. Income &amp; Expenditure Budget'!F139</f>
        <v>0</v>
      </c>
      <c r="D137" s="386">
        <f t="shared" si="1"/>
        <v>0</v>
      </c>
    </row>
    <row r="138" spans="1:4" x14ac:dyDescent="0.25">
      <c r="A138" s="337">
        <v>4918</v>
      </c>
      <c r="B138" s="106" t="s">
        <v>167</v>
      </c>
      <c r="C138" s="348">
        <f>'2. Income &amp; Expenditure Budget'!F140</f>
        <v>0</v>
      </c>
      <c r="D138" s="386">
        <f t="shared" si="1"/>
        <v>0</v>
      </c>
    </row>
    <row r="139" spans="1:4" x14ac:dyDescent="0.25">
      <c r="A139" s="337">
        <v>4922</v>
      </c>
      <c r="B139" s="106" t="s">
        <v>212</v>
      </c>
      <c r="C139" s="348">
        <f>'2. Income &amp; Expenditure Budget'!F141</f>
        <v>21996</v>
      </c>
      <c r="D139" s="386">
        <f t="shared" si="1"/>
        <v>21996</v>
      </c>
    </row>
    <row r="140" spans="1:4" x14ac:dyDescent="0.25">
      <c r="A140" s="337">
        <v>4923</v>
      </c>
      <c r="B140" s="106" t="s">
        <v>168</v>
      </c>
      <c r="C140" s="348">
        <f>'2. Income &amp; Expenditure Budget'!F142</f>
        <v>0</v>
      </c>
      <c r="D140" s="386">
        <f t="shared" si="1"/>
        <v>0</v>
      </c>
    </row>
    <row r="141" spans="1:4" x14ac:dyDescent="0.25">
      <c r="A141" s="337">
        <v>4924</v>
      </c>
      <c r="B141" s="106" t="s">
        <v>169</v>
      </c>
      <c r="C141" s="348">
        <f>'2. Income &amp; Expenditure Budget'!F143</f>
        <v>0</v>
      </c>
      <c r="D141" s="386">
        <f t="shared" ref="D141:D201" si="2">C141</f>
        <v>0</v>
      </c>
    </row>
    <row r="142" spans="1:4" x14ac:dyDescent="0.25">
      <c r="A142" s="337">
        <v>4925</v>
      </c>
      <c r="B142" s="106" t="s">
        <v>213</v>
      </c>
      <c r="C142" s="348">
        <f>'2. Income &amp; Expenditure Budget'!F144</f>
        <v>0</v>
      </c>
      <c r="D142" s="386">
        <f t="shared" si="2"/>
        <v>0</v>
      </c>
    </row>
    <row r="143" spans="1:4" x14ac:dyDescent="0.25">
      <c r="A143" s="337">
        <v>4928</v>
      </c>
      <c r="B143" s="106" t="s">
        <v>346</v>
      </c>
      <c r="C143" s="348">
        <f>'2. Income &amp; Expenditure Budget'!F145</f>
        <v>0</v>
      </c>
      <c r="D143" s="386">
        <f t="shared" si="2"/>
        <v>0</v>
      </c>
    </row>
    <row r="144" spans="1:4" x14ac:dyDescent="0.25">
      <c r="A144" s="336">
        <v>5010</v>
      </c>
      <c r="B144" s="106" t="s">
        <v>18</v>
      </c>
      <c r="C144" s="348">
        <f>'2. Income &amp; Expenditure Budget'!F146</f>
        <v>0</v>
      </c>
      <c r="D144" s="386">
        <f t="shared" si="2"/>
        <v>0</v>
      </c>
    </row>
    <row r="145" spans="1:4" x14ac:dyDescent="0.25">
      <c r="A145" s="335">
        <v>5011</v>
      </c>
      <c r="B145" s="106" t="s">
        <v>243</v>
      </c>
      <c r="C145" s="348">
        <f>'2. Income &amp; Expenditure Budget'!F147</f>
        <v>0</v>
      </c>
      <c r="D145" s="386">
        <f t="shared" si="2"/>
        <v>0</v>
      </c>
    </row>
    <row r="146" spans="1:4" x14ac:dyDescent="0.25">
      <c r="A146" s="336">
        <v>5030</v>
      </c>
      <c r="B146" s="106" t="s">
        <v>114</v>
      </c>
      <c r="C146" s="348">
        <f>'2. Income &amp; Expenditure Budget'!F148</f>
        <v>0</v>
      </c>
      <c r="D146" s="386">
        <f t="shared" si="2"/>
        <v>0</v>
      </c>
    </row>
    <row r="147" spans="1:4" x14ac:dyDescent="0.25">
      <c r="A147" s="336">
        <v>5110</v>
      </c>
      <c r="B147" s="106" t="s">
        <v>19</v>
      </c>
      <c r="C147" s="348">
        <f>'2. Income &amp; Expenditure Budget'!F149</f>
        <v>0</v>
      </c>
      <c r="D147" s="386">
        <f t="shared" si="2"/>
        <v>0</v>
      </c>
    </row>
    <row r="148" spans="1:4" x14ac:dyDescent="0.25">
      <c r="A148" s="335">
        <v>5111</v>
      </c>
      <c r="B148" s="106" t="s">
        <v>242</v>
      </c>
      <c r="C148" s="348">
        <f>'2. Income &amp; Expenditure Budget'!F150</f>
        <v>0</v>
      </c>
      <c r="D148" s="386">
        <f t="shared" si="2"/>
        <v>0</v>
      </c>
    </row>
    <row r="149" spans="1:4" x14ac:dyDescent="0.25">
      <c r="A149" s="336">
        <v>5112</v>
      </c>
      <c r="B149" s="106" t="s">
        <v>170</v>
      </c>
      <c r="C149" s="348">
        <f>'2. Income &amp; Expenditure Budget'!F151</f>
        <v>0</v>
      </c>
      <c r="D149" s="386">
        <f t="shared" si="2"/>
        <v>0</v>
      </c>
    </row>
    <row r="150" spans="1:4" x14ac:dyDescent="0.25">
      <c r="A150" s="336">
        <v>5150</v>
      </c>
      <c r="B150" s="106" t="s">
        <v>20</v>
      </c>
      <c r="C150" s="348">
        <f>'2. Income &amp; Expenditure Budget'!F152</f>
        <v>0</v>
      </c>
      <c r="D150" s="386">
        <f t="shared" si="2"/>
        <v>0</v>
      </c>
    </row>
    <row r="151" spans="1:4" x14ac:dyDescent="0.25">
      <c r="A151" s="336">
        <v>5170</v>
      </c>
      <c r="B151" s="106" t="s">
        <v>21</v>
      </c>
      <c r="C151" s="348">
        <f>'2. Income &amp; Expenditure Budget'!F153</f>
        <v>0</v>
      </c>
      <c r="D151" s="386">
        <f t="shared" si="2"/>
        <v>0</v>
      </c>
    </row>
    <row r="152" spans="1:4" x14ac:dyDescent="0.25">
      <c r="A152" s="336">
        <v>5175</v>
      </c>
      <c r="B152" s="106" t="s">
        <v>348</v>
      </c>
      <c r="C152" s="348">
        <f>'2. Income &amp; Expenditure Budget'!F154</f>
        <v>0</v>
      </c>
      <c r="D152" s="386">
        <f t="shared" si="2"/>
        <v>0</v>
      </c>
    </row>
    <row r="153" spans="1:4" x14ac:dyDescent="0.25">
      <c r="A153" s="336">
        <v>5310</v>
      </c>
      <c r="B153" s="106" t="s">
        <v>22</v>
      </c>
      <c r="C153" s="348">
        <f>'2. Income &amp; Expenditure Budget'!F155</f>
        <v>0</v>
      </c>
      <c r="D153" s="386">
        <f t="shared" si="2"/>
        <v>0</v>
      </c>
    </row>
    <row r="154" spans="1:4" x14ac:dyDescent="0.25">
      <c r="A154" s="336">
        <v>5315</v>
      </c>
      <c r="B154" s="106" t="s">
        <v>227</v>
      </c>
      <c r="C154" s="348">
        <f>'2. Income &amp; Expenditure Budget'!F156</f>
        <v>0</v>
      </c>
      <c r="D154" s="386">
        <f t="shared" si="2"/>
        <v>0</v>
      </c>
    </row>
    <row r="155" spans="1:4" x14ac:dyDescent="0.25">
      <c r="A155" s="335">
        <v>5316</v>
      </c>
      <c r="B155" s="106" t="s">
        <v>423</v>
      </c>
      <c r="C155" s="348">
        <f>'2. Income &amp; Expenditure Budget'!F157</f>
        <v>0</v>
      </c>
      <c r="D155" s="386">
        <f t="shared" si="2"/>
        <v>0</v>
      </c>
    </row>
    <row r="156" spans="1:4" x14ac:dyDescent="0.25">
      <c r="A156" s="336">
        <v>5350</v>
      </c>
      <c r="B156" s="106" t="s">
        <v>23</v>
      </c>
      <c r="C156" s="348">
        <f>'2. Income &amp; Expenditure Budget'!F158</f>
        <v>0</v>
      </c>
      <c r="D156" s="386">
        <f t="shared" si="2"/>
        <v>0</v>
      </c>
    </row>
    <row r="157" spans="1:4" x14ac:dyDescent="0.25">
      <c r="A157" s="336">
        <v>5400</v>
      </c>
      <c r="B157" s="106" t="s">
        <v>24</v>
      </c>
      <c r="C157" s="348">
        <f>'2. Income &amp; Expenditure Budget'!F159</f>
        <v>0</v>
      </c>
      <c r="D157" s="386">
        <f t="shared" si="2"/>
        <v>0</v>
      </c>
    </row>
    <row r="158" spans="1:4" x14ac:dyDescent="0.25">
      <c r="A158" s="336">
        <v>5450</v>
      </c>
      <c r="B158" s="106" t="s">
        <v>25</v>
      </c>
      <c r="C158" s="348">
        <f>'2. Income &amp; Expenditure Budget'!F160</f>
        <v>0</v>
      </c>
      <c r="D158" s="386">
        <f t="shared" si="2"/>
        <v>0</v>
      </c>
    </row>
    <row r="159" spans="1:4" x14ac:dyDescent="0.25">
      <c r="A159" s="336">
        <v>5510</v>
      </c>
      <c r="B159" s="106" t="s">
        <v>26</v>
      </c>
      <c r="C159" s="348">
        <f>'2. Income &amp; Expenditure Budget'!F161</f>
        <v>0</v>
      </c>
      <c r="D159" s="386">
        <f t="shared" si="2"/>
        <v>0</v>
      </c>
    </row>
    <row r="160" spans="1:4" x14ac:dyDescent="0.25">
      <c r="A160" s="336">
        <v>5550</v>
      </c>
      <c r="B160" s="106" t="s">
        <v>27</v>
      </c>
      <c r="C160" s="348">
        <f>'2. Income &amp; Expenditure Budget'!F162</f>
        <v>0</v>
      </c>
      <c r="D160" s="386">
        <f t="shared" si="2"/>
        <v>0</v>
      </c>
    </row>
    <row r="161" spans="1:4" x14ac:dyDescent="0.25">
      <c r="A161" s="336">
        <v>5551</v>
      </c>
      <c r="B161" s="106" t="s">
        <v>241</v>
      </c>
      <c r="C161" s="348">
        <f>'2. Income &amp; Expenditure Budget'!F163</f>
        <v>0</v>
      </c>
      <c r="D161" s="386">
        <f t="shared" si="2"/>
        <v>0</v>
      </c>
    </row>
    <row r="162" spans="1:4" x14ac:dyDescent="0.25">
      <c r="A162" s="335">
        <v>5552</v>
      </c>
      <c r="B162" s="106" t="s">
        <v>240</v>
      </c>
      <c r="C162" s="348">
        <f>'2. Income &amp; Expenditure Budget'!F164</f>
        <v>0</v>
      </c>
      <c r="D162" s="386">
        <f t="shared" si="2"/>
        <v>0</v>
      </c>
    </row>
    <row r="163" spans="1:4" x14ac:dyDescent="0.25">
      <c r="A163" s="336">
        <v>5610</v>
      </c>
      <c r="B163" s="106" t="s">
        <v>340</v>
      </c>
      <c r="C163" s="348">
        <f>'2. Income &amp; Expenditure Budget'!F165</f>
        <v>0</v>
      </c>
      <c r="D163" s="386">
        <f t="shared" si="2"/>
        <v>0</v>
      </c>
    </row>
    <row r="164" spans="1:4" x14ac:dyDescent="0.25">
      <c r="A164" s="336">
        <v>5611</v>
      </c>
      <c r="B164" s="106" t="s">
        <v>341</v>
      </c>
      <c r="C164" s="348">
        <f>'2. Income &amp; Expenditure Budget'!F166</f>
        <v>21996</v>
      </c>
      <c r="D164" s="386">
        <f t="shared" si="2"/>
        <v>21996</v>
      </c>
    </row>
    <row r="165" spans="1:4" x14ac:dyDescent="0.25">
      <c r="A165" s="336">
        <v>5700</v>
      </c>
      <c r="B165" s="106" t="s">
        <v>171</v>
      </c>
      <c r="C165" s="348">
        <f>'2. Income &amp; Expenditure Budget'!F167</f>
        <v>0</v>
      </c>
      <c r="D165" s="386">
        <f t="shared" si="2"/>
        <v>0</v>
      </c>
    </row>
    <row r="166" spans="1:4" x14ac:dyDescent="0.25">
      <c r="A166" s="337">
        <v>5800</v>
      </c>
      <c r="B166" s="106" t="s">
        <v>228</v>
      </c>
      <c r="C166" s="348">
        <f>'2. Income &amp; Expenditure Budget'!F168</f>
        <v>0</v>
      </c>
      <c r="D166" s="386">
        <f t="shared" si="2"/>
        <v>0</v>
      </c>
    </row>
    <row r="167" spans="1:4" x14ac:dyDescent="0.25">
      <c r="A167" s="337">
        <v>5801</v>
      </c>
      <c r="B167" s="106" t="s">
        <v>239</v>
      </c>
      <c r="C167" s="348">
        <f>'2. Income &amp; Expenditure Budget'!F169</f>
        <v>0</v>
      </c>
      <c r="D167" s="386">
        <f t="shared" si="2"/>
        <v>0</v>
      </c>
    </row>
    <row r="168" spans="1:4" x14ac:dyDescent="0.25">
      <c r="A168" s="337">
        <v>5802</v>
      </c>
      <c r="B168" s="106" t="s">
        <v>238</v>
      </c>
      <c r="C168" s="348">
        <f>'2. Income &amp; Expenditure Budget'!F170</f>
        <v>0</v>
      </c>
      <c r="D168" s="386">
        <f t="shared" si="2"/>
        <v>0</v>
      </c>
    </row>
    <row r="169" spans="1:4" x14ac:dyDescent="0.25">
      <c r="A169" s="337">
        <v>5803</v>
      </c>
      <c r="B169" s="106" t="s">
        <v>237</v>
      </c>
      <c r="C169" s="348">
        <f>'2. Income &amp; Expenditure Budget'!F171</f>
        <v>0</v>
      </c>
      <c r="D169" s="386">
        <f t="shared" si="2"/>
        <v>0</v>
      </c>
    </row>
    <row r="170" spans="1:4" x14ac:dyDescent="0.25">
      <c r="A170" s="337">
        <v>5804</v>
      </c>
      <c r="B170" s="106" t="s">
        <v>236</v>
      </c>
      <c r="C170" s="348">
        <f>'2. Income &amp; Expenditure Budget'!F172</f>
        <v>0</v>
      </c>
      <c r="D170" s="386">
        <f t="shared" si="2"/>
        <v>0</v>
      </c>
    </row>
    <row r="171" spans="1:4" x14ac:dyDescent="0.25">
      <c r="A171" s="337">
        <v>5805</v>
      </c>
      <c r="B171" s="106" t="s">
        <v>235</v>
      </c>
      <c r="C171" s="348">
        <f>'2. Income &amp; Expenditure Budget'!F173</f>
        <v>0</v>
      </c>
      <c r="D171" s="386">
        <f t="shared" si="2"/>
        <v>0</v>
      </c>
    </row>
    <row r="172" spans="1:4" x14ac:dyDescent="0.25">
      <c r="A172" s="336">
        <v>6010</v>
      </c>
      <c r="B172" s="106" t="s">
        <v>28</v>
      </c>
      <c r="C172" s="348">
        <f>'2. Income &amp; Expenditure Budget'!F174</f>
        <v>0</v>
      </c>
      <c r="D172" s="386">
        <f t="shared" si="2"/>
        <v>0</v>
      </c>
    </row>
    <row r="173" spans="1:4" x14ac:dyDescent="0.25">
      <c r="A173" s="336">
        <v>6011</v>
      </c>
      <c r="B173" s="106" t="s">
        <v>299</v>
      </c>
      <c r="C173" s="348">
        <f>'2. Income &amp; Expenditure Budget'!F175</f>
        <v>0</v>
      </c>
      <c r="D173" s="386">
        <f t="shared" si="2"/>
        <v>0</v>
      </c>
    </row>
    <row r="174" spans="1:4" x14ac:dyDescent="0.25">
      <c r="A174" s="336">
        <v>6050</v>
      </c>
      <c r="B174" s="106" t="s">
        <v>115</v>
      </c>
      <c r="C174" s="348">
        <f>'2. Income &amp; Expenditure Budget'!F176</f>
        <v>0</v>
      </c>
      <c r="D174" s="386">
        <f t="shared" si="2"/>
        <v>0</v>
      </c>
    </row>
    <row r="175" spans="1:4" x14ac:dyDescent="0.25">
      <c r="A175" s="336">
        <v>6100</v>
      </c>
      <c r="B175" s="106" t="s">
        <v>29</v>
      </c>
      <c r="C175" s="348">
        <f>'2. Income &amp; Expenditure Budget'!F177</f>
        <v>0</v>
      </c>
      <c r="D175" s="386">
        <f t="shared" si="2"/>
        <v>0</v>
      </c>
    </row>
    <row r="176" spans="1:4" x14ac:dyDescent="0.25">
      <c r="A176" s="336">
        <v>6150</v>
      </c>
      <c r="B176" s="106" t="s">
        <v>30</v>
      </c>
      <c r="C176" s="348">
        <f>'2. Income &amp; Expenditure Budget'!F178</f>
        <v>0</v>
      </c>
      <c r="D176" s="386">
        <f t="shared" si="2"/>
        <v>0</v>
      </c>
    </row>
    <row r="177" spans="1:4" x14ac:dyDescent="0.25">
      <c r="A177" s="336">
        <v>6210</v>
      </c>
      <c r="B177" s="106" t="s">
        <v>214</v>
      </c>
      <c r="C177" s="348">
        <f>'2. Income &amp; Expenditure Budget'!F179</f>
        <v>0</v>
      </c>
      <c r="D177" s="386">
        <f t="shared" si="2"/>
        <v>0</v>
      </c>
    </row>
    <row r="178" spans="1:4" x14ac:dyDescent="0.25">
      <c r="A178" s="336">
        <v>6250</v>
      </c>
      <c r="B178" s="106" t="s">
        <v>215</v>
      </c>
      <c r="C178" s="348">
        <f>'2. Income &amp; Expenditure Budget'!F180</f>
        <v>0</v>
      </c>
      <c r="D178" s="386">
        <f t="shared" si="2"/>
        <v>0</v>
      </c>
    </row>
    <row r="179" spans="1:4" x14ac:dyDescent="0.25">
      <c r="A179" s="336">
        <v>6300</v>
      </c>
      <c r="B179" s="106" t="s">
        <v>216</v>
      </c>
      <c r="C179" s="348">
        <f>'2. Income &amp; Expenditure Budget'!F181</f>
        <v>0</v>
      </c>
      <c r="D179" s="386">
        <f t="shared" si="2"/>
        <v>0</v>
      </c>
    </row>
    <row r="180" spans="1:4" x14ac:dyDescent="0.25">
      <c r="A180" s="336">
        <v>6305</v>
      </c>
      <c r="B180" s="106" t="s">
        <v>83</v>
      </c>
      <c r="C180" s="348">
        <f>'2. Income &amp; Expenditure Budget'!F182</f>
        <v>0</v>
      </c>
      <c r="D180" s="386">
        <f t="shared" si="2"/>
        <v>0</v>
      </c>
    </row>
    <row r="181" spans="1:4" x14ac:dyDescent="0.25">
      <c r="A181" s="336">
        <v>6350</v>
      </c>
      <c r="B181" s="106" t="s">
        <v>229</v>
      </c>
      <c r="C181" s="348">
        <f>'2. Income &amp; Expenditure Budget'!F183</f>
        <v>0</v>
      </c>
      <c r="D181" s="386">
        <f t="shared" si="2"/>
        <v>0</v>
      </c>
    </row>
    <row r="182" spans="1:4" x14ac:dyDescent="0.25">
      <c r="A182" s="336">
        <v>6355</v>
      </c>
      <c r="B182" s="106" t="s">
        <v>231</v>
      </c>
      <c r="C182" s="348">
        <f>'2. Income &amp; Expenditure Budget'!F184</f>
        <v>0</v>
      </c>
      <c r="D182" s="386">
        <f t="shared" si="2"/>
        <v>0</v>
      </c>
    </row>
    <row r="183" spans="1:4" x14ac:dyDescent="0.25">
      <c r="A183" s="336">
        <v>6400</v>
      </c>
      <c r="B183" s="106" t="s">
        <v>116</v>
      </c>
      <c r="C183" s="348">
        <f>'2. Income &amp; Expenditure Budget'!F185</f>
        <v>0</v>
      </c>
      <c r="D183" s="386">
        <f t="shared" si="2"/>
        <v>0</v>
      </c>
    </row>
    <row r="184" spans="1:4" x14ac:dyDescent="0.25">
      <c r="A184" s="336">
        <v>6450</v>
      </c>
      <c r="B184" s="106" t="s">
        <v>31</v>
      </c>
      <c r="C184" s="348">
        <f>'2. Income &amp; Expenditure Budget'!F186</f>
        <v>0</v>
      </c>
      <c r="D184" s="386">
        <f t="shared" si="2"/>
        <v>0</v>
      </c>
    </row>
    <row r="185" spans="1:4" x14ac:dyDescent="0.25">
      <c r="A185" s="336">
        <v>6500</v>
      </c>
      <c r="B185" s="106" t="s">
        <v>32</v>
      </c>
      <c r="C185" s="348">
        <f>'2. Income &amp; Expenditure Budget'!F187</f>
        <v>0</v>
      </c>
      <c r="D185" s="386">
        <f t="shared" si="2"/>
        <v>0</v>
      </c>
    </row>
    <row r="186" spans="1:4" x14ac:dyDescent="0.25">
      <c r="A186" s="336">
        <v>6600</v>
      </c>
      <c r="B186" s="106" t="s">
        <v>33</v>
      </c>
      <c r="C186" s="348">
        <f>'2. Income &amp; Expenditure Budget'!F188</f>
        <v>0</v>
      </c>
      <c r="D186" s="386">
        <f t="shared" si="2"/>
        <v>0</v>
      </c>
    </row>
    <row r="187" spans="1:4" x14ac:dyDescent="0.25">
      <c r="A187" s="336">
        <v>6650</v>
      </c>
      <c r="B187" s="106" t="s">
        <v>172</v>
      </c>
      <c r="C187" s="348">
        <f>'2. Income &amp; Expenditure Budget'!F189</f>
        <v>0</v>
      </c>
      <c r="D187" s="386">
        <f t="shared" si="2"/>
        <v>0</v>
      </c>
    </row>
    <row r="188" spans="1:4" x14ac:dyDescent="0.25">
      <c r="A188" s="336">
        <v>6700</v>
      </c>
      <c r="B188" s="106" t="s">
        <v>104</v>
      </c>
      <c r="C188" s="348">
        <f>'2. Income &amp; Expenditure Budget'!F190</f>
        <v>0</v>
      </c>
      <c r="D188" s="386">
        <f t="shared" si="2"/>
        <v>0</v>
      </c>
    </row>
    <row r="189" spans="1:4" x14ac:dyDescent="0.25">
      <c r="A189" s="336">
        <v>6730</v>
      </c>
      <c r="B189" s="106" t="s">
        <v>117</v>
      </c>
      <c r="C189" s="348">
        <f>'2. Income &amp; Expenditure Budget'!F191</f>
        <v>0</v>
      </c>
      <c r="D189" s="386">
        <f t="shared" si="2"/>
        <v>0</v>
      </c>
    </row>
    <row r="190" spans="1:4" x14ac:dyDescent="0.25">
      <c r="A190" s="336">
        <v>6731</v>
      </c>
      <c r="B190" s="106" t="s">
        <v>173</v>
      </c>
      <c r="C190" s="348">
        <f>'2. Income &amp; Expenditure Budget'!F192</f>
        <v>0</v>
      </c>
      <c r="D190" s="386">
        <f t="shared" si="2"/>
        <v>0</v>
      </c>
    </row>
    <row r="191" spans="1:4" x14ac:dyDescent="0.25">
      <c r="A191" s="336">
        <v>6750</v>
      </c>
      <c r="B191" s="106" t="s">
        <v>230</v>
      </c>
      <c r="C191" s="348">
        <f>'2. Income &amp; Expenditure Budget'!F193</f>
        <v>16000</v>
      </c>
      <c r="D191" s="386">
        <f t="shared" si="2"/>
        <v>16000</v>
      </c>
    </row>
    <row r="192" spans="1:4" x14ac:dyDescent="0.25">
      <c r="A192" s="336">
        <v>6755</v>
      </c>
      <c r="B192" s="106" t="s">
        <v>105</v>
      </c>
      <c r="C192" s="348">
        <f>'2. Income &amp; Expenditure Budget'!F194</f>
        <v>21000</v>
      </c>
      <c r="D192" s="386">
        <f t="shared" si="2"/>
        <v>21000</v>
      </c>
    </row>
    <row r="193" spans="1:4" x14ac:dyDescent="0.25">
      <c r="A193" s="336">
        <v>6780</v>
      </c>
      <c r="B193" s="106" t="s">
        <v>34</v>
      </c>
      <c r="C193" s="348">
        <f>'2. Income &amp; Expenditure Budget'!F195</f>
        <v>6600</v>
      </c>
      <c r="D193" s="386">
        <f t="shared" si="2"/>
        <v>6600</v>
      </c>
    </row>
    <row r="194" spans="1:4" x14ac:dyDescent="0.25">
      <c r="A194" s="336">
        <v>6800</v>
      </c>
      <c r="B194" s="106" t="s">
        <v>217</v>
      </c>
      <c r="C194" s="348">
        <f>'2. Income &amp; Expenditure Budget'!F196</f>
        <v>0</v>
      </c>
      <c r="D194" s="386">
        <f t="shared" si="2"/>
        <v>0</v>
      </c>
    </row>
    <row r="195" spans="1:4" x14ac:dyDescent="0.25">
      <c r="A195" s="336">
        <v>6830</v>
      </c>
      <c r="B195" s="106" t="s">
        <v>218</v>
      </c>
      <c r="C195" s="348">
        <f>'2. Income &amp; Expenditure Budget'!F197</f>
        <v>43600</v>
      </c>
      <c r="D195" s="386">
        <f t="shared" si="2"/>
        <v>43600</v>
      </c>
    </row>
    <row r="196" spans="1:4" x14ac:dyDescent="0.25">
      <c r="A196" s="337">
        <v>6900</v>
      </c>
      <c r="B196" s="106" t="s">
        <v>35</v>
      </c>
      <c r="C196" s="348">
        <f>'2. Income &amp; Expenditure Budget'!F198</f>
        <v>0</v>
      </c>
      <c r="D196" s="386">
        <f t="shared" si="2"/>
        <v>0</v>
      </c>
    </row>
    <row r="197" spans="1:4" x14ac:dyDescent="0.25">
      <c r="A197" s="336">
        <v>7300</v>
      </c>
      <c r="B197" s="106" t="s">
        <v>219</v>
      </c>
      <c r="C197" s="348">
        <f>'2. Income &amp; Expenditure Budget'!F199</f>
        <v>0</v>
      </c>
      <c r="D197" s="386">
        <f t="shared" si="2"/>
        <v>0</v>
      </c>
    </row>
    <row r="198" spans="1:4" x14ac:dyDescent="0.25">
      <c r="A198" s="336">
        <v>7320</v>
      </c>
      <c r="B198" s="106" t="s">
        <v>61</v>
      </c>
      <c r="C198" s="348">
        <f>'2. Income &amp; Expenditure Budget'!F200</f>
        <v>0</v>
      </c>
      <c r="D198" s="386">
        <f t="shared" si="2"/>
        <v>0</v>
      </c>
    </row>
    <row r="199" spans="1:4" x14ac:dyDescent="0.25">
      <c r="A199" s="336">
        <v>7400</v>
      </c>
      <c r="B199" s="106" t="s">
        <v>36</v>
      </c>
      <c r="C199" s="348">
        <f>'2. Income &amp; Expenditure Budget'!F201</f>
        <v>0</v>
      </c>
      <c r="D199" s="386">
        <f t="shared" si="2"/>
        <v>0</v>
      </c>
    </row>
    <row r="200" spans="1:4" x14ac:dyDescent="0.25">
      <c r="A200" s="336">
        <v>7450</v>
      </c>
      <c r="B200" s="106" t="s">
        <v>37</v>
      </c>
      <c r="C200" s="348">
        <f>'2. Income &amp; Expenditure Budget'!F202</f>
        <v>0</v>
      </c>
      <c r="D200" s="386">
        <f t="shared" si="2"/>
        <v>0</v>
      </c>
    </row>
    <row r="201" spans="1:4" ht="15.75" thickBot="1" x14ac:dyDescent="0.3">
      <c r="A201" s="347">
        <v>7800</v>
      </c>
      <c r="B201" s="106" t="s">
        <v>62</v>
      </c>
      <c r="C201" s="348">
        <f>'2. Income &amp; Expenditure Budget'!F203</f>
        <v>0</v>
      </c>
      <c r="D201" s="386">
        <f t="shared" si="2"/>
        <v>0</v>
      </c>
    </row>
  </sheetData>
  <mergeCells count="3">
    <mergeCell ref="A1:D1"/>
    <mergeCell ref="A2:D2"/>
    <mergeCell ref="A3:D3"/>
  </mergeCells>
  <hyperlinks>
    <hyperlink ref="B8" r:id="rId1" xr:uid="{77D36D76-8428-408A-A5E2-71076C9E19AB}"/>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F0156E006FA094C9D57A13442AF0104" ma:contentTypeVersion="9" ma:contentTypeDescription="Create a new document." ma:contentTypeScope="" ma:versionID="f55732a55b5850badc7667f6b5d87ad4">
  <xsd:schema xmlns:xsd="http://www.w3.org/2001/XMLSchema" xmlns:xs="http://www.w3.org/2001/XMLSchema" xmlns:p="http://schemas.microsoft.com/office/2006/metadata/properties" xmlns:ns2="61be3005-3fc6-43ef-a9b9-c786d021b133" targetNamespace="http://schemas.microsoft.com/office/2006/metadata/properties" ma:root="true" ma:fieldsID="0180cc4243a634a4cbbe4e099b9b5357" ns2:_="">
    <xsd:import namespace="61be3005-3fc6-43ef-a9b9-c786d021b133"/>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be3005-3fc6-43ef-a9b9-c786d021b1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17676EF-89A9-40F8-BB80-123B58AAE1DC}"/>
</file>

<file path=customXml/itemProps2.xml><?xml version="1.0" encoding="utf-8"?>
<ds:datastoreItem xmlns:ds="http://schemas.openxmlformats.org/officeDocument/2006/customXml" ds:itemID="{5C08877A-B9D5-48BF-A713-960880006A5E}">
  <ds:schemaRefs>
    <ds:schemaRef ds:uri="http://schemas.microsoft.com/sharepoint/v3/contenttype/forms"/>
  </ds:schemaRefs>
</ds:datastoreItem>
</file>

<file path=customXml/itemProps3.xml><?xml version="1.0" encoding="utf-8"?>
<ds:datastoreItem xmlns:ds="http://schemas.openxmlformats.org/officeDocument/2006/customXml" ds:itemID="{43B17E7F-8EAE-41CA-BD16-14399D42664D}">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e92d1a54-40b2-4a62-9320-551ae05f4a35"/>
    <ds:schemaRef ds:uri="http://purl.org/dc/elements/1.1/"/>
    <ds:schemaRef ds:uri="http://schemas.microsoft.com/office/2006/metadata/properties"/>
    <ds:schemaRef ds:uri="922fc6e8-ffa0-4322-a01f-30f3e00c019f"/>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Budget Template Steps</vt:lpstr>
      <vt:lpstr>1a.Budget Grant Calculation</vt:lpstr>
      <vt:lpstr>1b. Grants-Covid -19</vt:lpstr>
      <vt:lpstr>2. Income &amp; Expenditure Budget</vt:lpstr>
      <vt:lpstr>3. Opening Bank  Position</vt:lpstr>
      <vt:lpstr>4. Estimated  Bank Cashflow</vt:lpstr>
      <vt:lpstr>5. Capital Budget</vt:lpstr>
      <vt:lpstr>6. Monthly Cashflow </vt:lpstr>
      <vt:lpstr>7. Sage 50 Import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Liz Lambert</dc:creator>
  <cp:lastModifiedBy>Liz Lambert</cp:lastModifiedBy>
  <cp:lastPrinted>2020-01-23T10:17:15Z</cp:lastPrinted>
  <dcterms:created xsi:type="dcterms:W3CDTF">2007-11-08T09:50:16Z</dcterms:created>
  <dcterms:modified xsi:type="dcterms:W3CDTF">2022-03-02T11:19:01Z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0x0101000F0156E006FA094C9D57A13442AF0104</vt:lpwstr>
  </property>
</Properties>
</file>